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CR_PREP_SICODID 2021" sheetId="1" r:id="rId1"/>
    <sheet name="CR_PREP" sheetId="2" state="hidden" r:id="rId2"/>
    <sheet name="SICODID" sheetId="3" state="hidden" r:id="rId3"/>
    <sheet name="SCR_SICODID" sheetId="4" state="hidden" r:id="rId4"/>
  </sheets>
  <definedNames>
    <definedName name="_xlnm._FilterDatabase" localSheetId="3" hidden="1">'SCR_SICODID'!$A$2:$AD$18</definedName>
    <definedName name="_xlnm._FilterDatabase" localSheetId="2" hidden="1">'SICODID'!$A$1:$AI$1</definedName>
  </definedNames>
  <calcPr fullCalcOnLoad="1"/>
</workbook>
</file>

<file path=xl/sharedStrings.xml><?xml version="1.0" encoding="utf-8"?>
<sst xmlns="http://schemas.openxmlformats.org/spreadsheetml/2006/main" count="409" uniqueCount="145">
  <si>
    <t>PAN</t>
  </si>
  <si>
    <t>PRI</t>
  </si>
  <si>
    <t>PRD</t>
  </si>
  <si>
    <t>PVEM</t>
  </si>
  <si>
    <t>MC</t>
  </si>
  <si>
    <t>ELIGE</t>
  </si>
  <si>
    <t>PES</t>
  </si>
  <si>
    <t>RSP</t>
  </si>
  <si>
    <t>FXM</t>
  </si>
  <si>
    <t>PAN_PRI_PRD</t>
  </si>
  <si>
    <t>PRI_PRD</t>
  </si>
  <si>
    <t>PT_MORENA_PVEM</t>
  </si>
  <si>
    <t>PT_MORENA</t>
  </si>
  <si>
    <t>CSP</t>
  </si>
  <si>
    <t>CSP MH</t>
  </si>
  <si>
    <t>CNR</t>
  </si>
  <si>
    <t>VN</t>
  </si>
  <si>
    <t>Cas_Cap</t>
  </si>
  <si>
    <t>Cas_Uni</t>
  </si>
  <si>
    <t>PC estimada</t>
  </si>
  <si>
    <t>VT</t>
  </si>
  <si>
    <t>ALVARO OBREGON</t>
  </si>
  <si>
    <t>AZCAPOTZALCO</t>
  </si>
  <si>
    <t>BENITO JUAREZ</t>
  </si>
  <si>
    <t>COYOACAN</t>
  </si>
  <si>
    <t>CUAJIMALPA DE MORELOS</t>
  </si>
  <si>
    <t>CUAUHTEMOC</t>
  </si>
  <si>
    <t>GUSTAVO A. MADERO</t>
  </si>
  <si>
    <t>IZTACALCO</t>
  </si>
  <si>
    <t>IZTAPALAPA</t>
  </si>
  <si>
    <t>LA MAGDALENA CONTRERAS</t>
  </si>
  <si>
    <t>MIGUEL HIDALGO</t>
  </si>
  <si>
    <t>MILPA ALTA</t>
  </si>
  <si>
    <t>TLAHUAC</t>
  </si>
  <si>
    <t>TLALPAN</t>
  </si>
  <si>
    <t>VENUSTIANO CARRANZA</t>
  </si>
  <si>
    <t>XOCHIMILCO</t>
  </si>
  <si>
    <t xml:space="preserve"> PAN</t>
  </si>
  <si>
    <t xml:space="preserve"> PRI</t>
  </si>
  <si>
    <t xml:space="preserve"> PRD</t>
  </si>
  <si>
    <t xml:space="preserve"> PVEM</t>
  </si>
  <si>
    <t xml:space="preserve"> PT</t>
  </si>
  <si>
    <t xml:space="preserve"> MC</t>
  </si>
  <si>
    <t xml:space="preserve"> MORENA</t>
  </si>
  <si>
    <t xml:space="preserve"> ELIGE</t>
  </si>
  <si>
    <t xml:space="preserve"> PES</t>
  </si>
  <si>
    <t xml:space="preserve"> RSP</t>
  </si>
  <si>
    <t xml:space="preserve"> FXM</t>
  </si>
  <si>
    <t xml:space="preserve"> RAUL_OJEDA_PARADA</t>
  </si>
  <si>
    <t xml:space="preserve"> HECTOR_ARMANDO_ALMAZAN_CRAVIOTO</t>
  </si>
  <si>
    <t xml:space="preserve"> PABLO_RAUL_MORENO_CARRION</t>
  </si>
  <si>
    <t xml:space="preserve"> EDUARDO_CONTRO_RODRIGUEZ</t>
  </si>
  <si>
    <t xml:space="preserve"> EDUARDO_VIRGILIO_FARAH_ARELLA</t>
  </si>
  <si>
    <t xml:space="preserve"> ANGEL_GARCIA_PEREZ</t>
  </si>
  <si>
    <t xml:space="preserve"> RAFAEL_GUARNEROS_SALDANA</t>
  </si>
  <si>
    <t xml:space="preserve"> PAN_PRI_PRD</t>
  </si>
  <si>
    <t xml:space="preserve"> PAN_PRI</t>
  </si>
  <si>
    <t xml:space="preserve"> PAN_PRD</t>
  </si>
  <si>
    <t xml:space="preserve"> PRI_PRD</t>
  </si>
  <si>
    <t xml:space="preserve"> PVEM_PT_MORENA</t>
  </si>
  <si>
    <t xml:space="preserve"> PVEM_PT</t>
  </si>
  <si>
    <t xml:space="preserve"> PVEM_MORENA</t>
  </si>
  <si>
    <t xml:space="preserve"> PT_MORENA</t>
  </si>
  <si>
    <t xml:space="preserve"> NO_REGISTRADOS</t>
  </si>
  <si>
    <t xml:space="preserve"> NULOS</t>
  </si>
  <si>
    <t>LN</t>
  </si>
  <si>
    <t>Clave Alc</t>
  </si>
  <si>
    <t>Alcaldía</t>
  </si>
  <si>
    <t>Votos obtenidos de la base de datos del PREP por fuerza política</t>
  </si>
  <si>
    <t>Resultados obtenidos del SCR 2021</t>
  </si>
  <si>
    <t>Estimación</t>
  </si>
  <si>
    <t>Lim. Inf.</t>
  </si>
  <si>
    <t>Lim. Sup.</t>
  </si>
  <si>
    <t>Resultados SCR</t>
  </si>
  <si>
    <t>Resultados PREP</t>
  </si>
  <si>
    <t>Dentro del rango de confianza</t>
  </si>
  <si>
    <t>Diferencia</t>
  </si>
  <si>
    <t>Demarcación territorial</t>
  </si>
  <si>
    <t>Clave demarcación territorial</t>
  </si>
  <si>
    <t>Fuerza politica ganadora estimada (SCR)</t>
  </si>
  <si>
    <t>Segunda fuerza politica ganadora estimada (SCR)</t>
  </si>
  <si>
    <t>Primera</t>
  </si>
  <si>
    <t>Segunda</t>
  </si>
  <si>
    <t>PVEM_MORENA_PT</t>
  </si>
  <si>
    <t>Participación estimada</t>
  </si>
  <si>
    <t>Participación PREP</t>
  </si>
  <si>
    <t>PC</t>
  </si>
  <si>
    <t>DEMARCACIÓN</t>
  </si>
  <si>
    <t>PT</t>
  </si>
  <si>
    <t>MORENA</t>
  </si>
  <si>
    <t>ROP</t>
  </si>
  <si>
    <t>HAAC</t>
  </si>
  <si>
    <t>PRMC</t>
  </si>
  <si>
    <t>ECR</t>
  </si>
  <si>
    <t>EVFA</t>
  </si>
  <si>
    <t>AGP</t>
  </si>
  <si>
    <t>RGS</t>
  </si>
  <si>
    <t>PAN-PRI-PRD</t>
  </si>
  <si>
    <t>PAN-PRI</t>
  </si>
  <si>
    <t>PAN-PRD</t>
  </si>
  <si>
    <t>PRI-PRD</t>
  </si>
  <si>
    <t>PVEM-PT-MORENA</t>
  </si>
  <si>
    <t>PVEM-PT</t>
  </si>
  <si>
    <t>PVEM-MORENA</t>
  </si>
  <si>
    <t>PT-MORENA</t>
  </si>
  <si>
    <t>VOT. TOTAL</t>
  </si>
  <si>
    <t>VOTOS PARA CANDIDATOS NO REGISTRADOS</t>
  </si>
  <si>
    <t>VOTOS NULOS</t>
  </si>
  <si>
    <t>VOTACIÓN TOTAL EMITIDA</t>
  </si>
  <si>
    <t>ÁLVARO OBREGÓN</t>
  </si>
  <si>
    <t>BENITO JUÁREZ</t>
  </si>
  <si>
    <t>COYOACÁN</t>
  </si>
  <si>
    <t>CUAUHTÉMOC</t>
  </si>
  <si>
    <t>TLÁHUAC</t>
  </si>
  <si>
    <t>Diferencia SCR 2021 - SICODOC</t>
  </si>
  <si>
    <t>SICODOC</t>
  </si>
  <si>
    <t>Resultados obtenidos del SICODID (%)</t>
  </si>
  <si>
    <t xml:space="preserve">PC </t>
  </si>
  <si>
    <t>Participación SICODID</t>
  </si>
  <si>
    <t>Diferencia SCR-PREP</t>
  </si>
  <si>
    <t>Participación estimada SCR</t>
  </si>
  <si>
    <t>Diferencia SCR-SICODID</t>
  </si>
  <si>
    <t xml:space="preserve"> </t>
  </si>
  <si>
    <t>Fecha: 09 de junio de 2021</t>
  </si>
  <si>
    <t>Elección de Alcaldía</t>
  </si>
  <si>
    <t>Fuente: elaborado por la DEOEyG con base en la información del SCR, PREP y SICODID de la elección de Alcaldía, 6 de junio de 2021.</t>
  </si>
  <si>
    <t>Cuadro comparativo con las estimaciones obtenidos en el Sistema de Conteos Rápidos contra los resultados del PREP y SICODID 2021</t>
  </si>
  <si>
    <t>Resultados SICODID</t>
  </si>
  <si>
    <t>Votos obtenidos de la base de datos del SICODID por partido político</t>
  </si>
  <si>
    <t>Azcapotzalco</t>
  </si>
  <si>
    <t>Coyoacán</t>
  </si>
  <si>
    <t>Cuajimalpa de Morelos</t>
  </si>
  <si>
    <t>Gustavo A. Madero</t>
  </si>
  <si>
    <t>Iztacalco</t>
  </si>
  <si>
    <t>Iztapalapa</t>
  </si>
  <si>
    <t>La Magdalena Contreras</t>
  </si>
  <si>
    <t>Milpa Alta</t>
  </si>
  <si>
    <t>Álvaro Obregón</t>
  </si>
  <si>
    <t>Tláhuac</t>
  </si>
  <si>
    <t>Tlalpan</t>
  </si>
  <si>
    <t>Xochimilco</t>
  </si>
  <si>
    <t>Benito Juárez</t>
  </si>
  <si>
    <t>Cuauhtémoc</t>
  </si>
  <si>
    <t>Miguel Hidalgo</t>
  </si>
  <si>
    <t>Venustiano Carranza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</si>
</sst>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1">
    <font>
      <sz val="18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8"/>
      <color indexed="17"/>
      <name val="Calibri"/>
      <family val="2"/>
    </font>
    <font>
      <b/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8"/>
      <color indexed="8"/>
      <name val="Calibri"/>
      <family val="2"/>
    </font>
    <font>
      <sz val="15"/>
      <color indexed="63"/>
      <name val="Arial"/>
      <family val="2"/>
    </font>
    <font>
      <sz val="12"/>
      <color indexed="63"/>
      <name val="Arial"/>
      <family val="2"/>
    </font>
    <font>
      <sz val="13.5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"/>
      <name val="Segoe UI"/>
      <family val="2"/>
    </font>
    <font>
      <sz val="18"/>
      <color rgb="FF006100"/>
      <name val="Calibri"/>
      <family val="2"/>
    </font>
    <font>
      <b/>
      <sz val="18"/>
      <color rgb="FFFA7D00"/>
      <name val="Calibri"/>
      <family val="2"/>
    </font>
    <font>
      <b/>
      <sz val="18"/>
      <color theme="0"/>
      <name val="Calibri"/>
      <family val="2"/>
    </font>
    <font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sz val="18"/>
      <color rgb="FF9C0006"/>
      <name val="Calibri"/>
      <family val="2"/>
    </font>
    <font>
      <sz val="18"/>
      <color rgb="FF9C5700"/>
      <name val="Calibri"/>
      <family val="2"/>
    </font>
    <font>
      <b/>
      <sz val="18"/>
      <color rgb="FF3F3F3F"/>
      <name val="Calibri"/>
      <family val="2"/>
    </font>
    <font>
      <sz val="18"/>
      <color rgb="FFFF0000"/>
      <name val="Calibri"/>
      <family val="2"/>
    </font>
    <font>
      <i/>
      <sz val="18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8"/>
      <color theme="1"/>
      <name val="Calibri"/>
      <family val="2"/>
    </font>
    <font>
      <sz val="15"/>
      <color rgb="FF212529"/>
      <name val="Arial"/>
      <family val="2"/>
    </font>
    <font>
      <sz val="15"/>
      <color rgb="FF34344E"/>
      <name val="Arial"/>
      <family val="2"/>
    </font>
    <font>
      <sz val="12"/>
      <color rgb="FF212529"/>
      <name val="Arial"/>
      <family val="2"/>
    </font>
    <font>
      <sz val="13.5"/>
      <color rgb="FF000000"/>
      <name val="Arial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rgb="FF000000"/>
      <name val="Arial"/>
      <family val="2"/>
    </font>
    <font>
      <b/>
      <sz val="16"/>
      <color theme="1"/>
      <name val="Arial"/>
      <family val="2"/>
    </font>
    <font>
      <b/>
      <sz val="18"/>
      <color rgb="FF000000"/>
      <name val="Arial"/>
      <family val="2"/>
    </font>
    <font>
      <b/>
      <sz val="2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8BF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 style="thin"/>
      <right/>
      <top style="thin"/>
      <bottom style="dashed">
        <color theme="1"/>
      </bottom>
    </border>
    <border>
      <left/>
      <right/>
      <top style="thin"/>
      <bottom style="dashed">
        <color theme="1"/>
      </bottom>
    </border>
    <border>
      <left/>
      <right style="thin"/>
      <top style="thin"/>
      <bottom style="dashed">
        <color theme="1"/>
      </bottom>
    </border>
    <border>
      <left style="thin"/>
      <right/>
      <top style="dashed">
        <color theme="1"/>
      </top>
      <bottom style="dashed">
        <color theme="1"/>
      </bottom>
    </border>
    <border>
      <left/>
      <right/>
      <top style="dashed">
        <color theme="1"/>
      </top>
      <bottom style="dashed">
        <color theme="1"/>
      </bottom>
    </border>
    <border>
      <left/>
      <right style="thin"/>
      <top style="dashed">
        <color theme="1"/>
      </top>
      <bottom style="dashed">
        <color theme="1"/>
      </bottom>
    </border>
    <border>
      <left style="thin"/>
      <right/>
      <top style="dashed">
        <color theme="1"/>
      </top>
      <bottom style="thin"/>
    </border>
    <border>
      <left/>
      <right/>
      <top style="dashed">
        <color theme="1"/>
      </top>
      <bottom style="thin"/>
    </border>
    <border>
      <left/>
      <right style="thin"/>
      <top style="dashed">
        <color theme="1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>
        <color theme="0"/>
      </left>
      <right/>
      <top style="medium"/>
      <bottom/>
    </border>
    <border>
      <left style="medium"/>
      <right/>
      <top style="medium"/>
      <bottom style="dashed">
        <color theme="1"/>
      </bottom>
    </border>
    <border>
      <left/>
      <right style="medium"/>
      <top style="medium"/>
      <bottom style="dashed">
        <color theme="1"/>
      </bottom>
    </border>
    <border>
      <left style="medium"/>
      <right style="medium"/>
      <top style="medium"/>
      <bottom style="dashed">
        <color theme="1"/>
      </bottom>
    </border>
    <border>
      <left style="medium"/>
      <right/>
      <top style="dashed">
        <color theme="1"/>
      </top>
      <bottom style="dashed">
        <color theme="1"/>
      </bottom>
    </border>
    <border>
      <left/>
      <right style="medium"/>
      <top style="dashed">
        <color theme="1"/>
      </top>
      <bottom style="dashed">
        <color theme="1"/>
      </bottom>
    </border>
    <border>
      <left style="medium"/>
      <right style="medium"/>
      <top style="dashed">
        <color theme="1"/>
      </top>
      <bottom style="dashed">
        <color theme="1"/>
      </bottom>
    </border>
    <border>
      <left/>
      <right style="medium"/>
      <top style="thin"/>
      <bottom style="dashed">
        <color theme="1"/>
      </bottom>
    </border>
    <border>
      <left style="medium">
        <color theme="0"/>
      </left>
      <right/>
      <top style="medium">
        <color theme="0"/>
      </top>
      <bottom style="medium"/>
    </border>
    <border>
      <left style="medium"/>
      <right/>
      <top style="dashed">
        <color theme="1"/>
      </top>
      <bottom style="medium"/>
    </border>
    <border>
      <left/>
      <right style="medium"/>
      <top style="dashed">
        <color theme="1"/>
      </top>
      <bottom style="medium"/>
    </border>
    <border>
      <left style="medium"/>
      <right style="medium"/>
      <top style="dashed">
        <color theme="1"/>
      </top>
      <bottom style="medium"/>
    </border>
    <border>
      <left/>
      <right style="medium"/>
      <top style="thin"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/>
      <right style="medium">
        <color theme="0"/>
      </right>
      <top style="medium"/>
      <bottom/>
    </border>
    <border>
      <left style="medium"/>
      <right style="medium">
        <color theme="0"/>
      </right>
      <top style="medium">
        <color theme="0"/>
      </top>
      <bottom/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/>
      <top/>
      <bottom/>
    </border>
    <border>
      <left style="medium">
        <color theme="0"/>
      </left>
      <right/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/>
      <top/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4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2" fontId="0" fillId="0" borderId="13" xfId="0" applyNumberFormat="1" applyBorder="1" applyAlignment="1">
      <alignment/>
    </xf>
    <xf numFmtId="2" fontId="45" fillId="0" borderId="14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6" xfId="0" applyNumberFormat="1" applyBorder="1" applyAlignment="1">
      <alignment/>
    </xf>
    <xf numFmtId="2" fontId="45" fillId="0" borderId="17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9" xfId="0" applyNumberFormat="1" applyBorder="1" applyAlignment="1">
      <alignment/>
    </xf>
    <xf numFmtId="2" fontId="50" fillId="0" borderId="20" xfId="0" applyNumberFormat="1" applyFont="1" applyBorder="1" applyAlignment="1">
      <alignment/>
    </xf>
    <xf numFmtId="2" fontId="51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2" fontId="0" fillId="0" borderId="21" xfId="0" applyNumberFormat="1" applyBorder="1" applyAlignment="1">
      <alignment/>
    </xf>
    <xf numFmtId="0" fontId="4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NumberFormat="1" applyBorder="1" applyAlignment="1">
      <alignment/>
    </xf>
    <xf numFmtId="0" fontId="4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NumberFormat="1" applyBorder="1" applyAlignment="1">
      <alignment/>
    </xf>
    <xf numFmtId="2" fontId="0" fillId="9" borderId="18" xfId="0" applyNumberFormat="1" applyFill="1" applyBorder="1" applyAlignment="1">
      <alignment/>
    </xf>
    <xf numFmtId="0" fontId="45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Alignment="1">
      <alignment horizontal="left"/>
    </xf>
    <xf numFmtId="0" fontId="52" fillId="33" borderId="22" xfId="0" applyFont="1" applyFill="1" applyBorder="1" applyAlignment="1">
      <alignment horizontal="center" vertical="center"/>
    </xf>
    <xf numFmtId="49" fontId="52" fillId="33" borderId="23" xfId="0" applyNumberFormat="1" applyFont="1" applyFill="1" applyBorder="1" applyAlignment="1">
      <alignment horizontal="center" vertical="center" wrapText="1"/>
    </xf>
    <xf numFmtId="49" fontId="53" fillId="33" borderId="23" xfId="0" applyNumberFormat="1" applyFont="1" applyFill="1" applyBorder="1" applyAlignment="1">
      <alignment horizontal="center" wrapText="1"/>
    </xf>
    <xf numFmtId="0" fontId="52" fillId="33" borderId="23" xfId="0" applyFont="1" applyFill="1" applyBorder="1" applyAlignment="1">
      <alignment horizontal="center" vertical="center" wrapText="1"/>
    </xf>
    <xf numFmtId="1" fontId="54" fillId="0" borderId="22" xfId="0" applyNumberFormat="1" applyFont="1" applyBorder="1" applyAlignment="1">
      <alignment horizontal="center" vertical="center"/>
    </xf>
    <xf numFmtId="3" fontId="54" fillId="0" borderId="22" xfId="0" applyNumberFormat="1" applyFont="1" applyBorder="1" applyAlignment="1">
      <alignment horizontal="center" vertical="center" wrapText="1"/>
    </xf>
    <xf numFmtId="3" fontId="54" fillId="34" borderId="22" xfId="0" applyNumberFormat="1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/>
    </xf>
    <xf numFmtId="3" fontId="52" fillId="33" borderId="22" xfId="0" applyNumberFormat="1" applyFont="1" applyFill="1" applyBorder="1" applyAlignment="1">
      <alignment horizontal="center" vertical="center"/>
    </xf>
    <xf numFmtId="3" fontId="52" fillId="34" borderId="2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55" fillId="33" borderId="25" xfId="0" applyFont="1" applyFill="1" applyBorder="1" applyAlignment="1">
      <alignment vertical="center"/>
    </xf>
    <xf numFmtId="2" fontId="55" fillId="0" borderId="26" xfId="0" applyNumberFormat="1" applyFont="1" applyBorder="1" applyAlignment="1">
      <alignment/>
    </xf>
    <xf numFmtId="2" fontId="55" fillId="0" borderId="27" xfId="0" applyNumberFormat="1" applyFont="1" applyBorder="1" applyAlignment="1">
      <alignment/>
    </xf>
    <xf numFmtId="0" fontId="56" fillId="35" borderId="28" xfId="0" applyFont="1" applyFill="1" applyBorder="1" applyAlignment="1">
      <alignment horizontal="center"/>
    </xf>
    <xf numFmtId="2" fontId="55" fillId="36" borderId="27" xfId="0" applyNumberFormat="1" applyFont="1" applyFill="1" applyBorder="1" applyAlignment="1">
      <alignment/>
    </xf>
    <xf numFmtId="2" fontId="56" fillId="35" borderId="28" xfId="0" applyNumberFormat="1" applyFont="1" applyFill="1" applyBorder="1" applyAlignment="1">
      <alignment horizontal="center"/>
    </xf>
    <xf numFmtId="2" fontId="55" fillId="35" borderId="28" xfId="0" applyNumberFormat="1" applyFont="1" applyFill="1" applyBorder="1" applyAlignment="1">
      <alignment horizontal="center"/>
    </xf>
    <xf numFmtId="0" fontId="55" fillId="33" borderId="11" xfId="0" applyFont="1" applyFill="1" applyBorder="1" applyAlignment="1">
      <alignment vertical="center"/>
    </xf>
    <xf numFmtId="2" fontId="55" fillId="0" borderId="29" xfId="0" applyNumberFormat="1" applyFont="1" applyBorder="1" applyAlignment="1">
      <alignment/>
    </xf>
    <xf numFmtId="2" fontId="55" fillId="0" borderId="30" xfId="0" applyNumberFormat="1" applyFont="1" applyBorder="1" applyAlignment="1">
      <alignment/>
    </xf>
    <xf numFmtId="0" fontId="56" fillId="35" borderId="31" xfId="0" applyFont="1" applyFill="1" applyBorder="1" applyAlignment="1">
      <alignment horizontal="center"/>
    </xf>
    <xf numFmtId="2" fontId="55" fillId="36" borderId="30" xfId="0" applyNumberFormat="1" applyFont="1" applyFill="1" applyBorder="1" applyAlignment="1">
      <alignment/>
    </xf>
    <xf numFmtId="2" fontId="56" fillId="35" borderId="31" xfId="0" applyNumberFormat="1" applyFont="1" applyFill="1" applyBorder="1" applyAlignment="1">
      <alignment horizontal="center"/>
    </xf>
    <xf numFmtId="2" fontId="55" fillId="35" borderId="31" xfId="0" applyNumberFormat="1" applyFont="1" applyFill="1" applyBorder="1" applyAlignment="1">
      <alignment horizontal="center"/>
    </xf>
    <xf numFmtId="2" fontId="55" fillId="0" borderId="32" xfId="0" applyNumberFormat="1" applyFont="1" applyBorder="1" applyAlignment="1">
      <alignment/>
    </xf>
    <xf numFmtId="2" fontId="55" fillId="36" borderId="32" xfId="0" applyNumberFormat="1" applyFont="1" applyFill="1" applyBorder="1" applyAlignment="1">
      <alignment/>
    </xf>
    <xf numFmtId="0" fontId="55" fillId="33" borderId="33" xfId="0" applyFont="1" applyFill="1" applyBorder="1" applyAlignment="1">
      <alignment vertical="center"/>
    </xf>
    <xf numFmtId="2" fontId="55" fillId="0" borderId="34" xfId="0" applyNumberFormat="1" applyFont="1" applyBorder="1" applyAlignment="1">
      <alignment/>
    </xf>
    <xf numFmtId="2" fontId="57" fillId="0" borderId="35" xfId="0" applyNumberFormat="1" applyFont="1" applyBorder="1" applyAlignment="1">
      <alignment/>
    </xf>
    <xf numFmtId="0" fontId="56" fillId="35" borderId="36" xfId="0" applyFont="1" applyFill="1" applyBorder="1" applyAlignment="1">
      <alignment horizontal="center"/>
    </xf>
    <xf numFmtId="2" fontId="55" fillId="36" borderId="35" xfId="0" applyNumberFormat="1" applyFont="1" applyFill="1" applyBorder="1" applyAlignment="1">
      <alignment/>
    </xf>
    <xf numFmtId="2" fontId="56" fillId="35" borderId="36" xfId="0" applyNumberFormat="1" applyFont="1" applyFill="1" applyBorder="1" applyAlignment="1">
      <alignment horizontal="center"/>
    </xf>
    <xf numFmtId="2" fontId="55" fillId="0" borderId="35" xfId="0" applyNumberFormat="1" applyFont="1" applyBorder="1" applyAlignment="1">
      <alignment/>
    </xf>
    <xf numFmtId="2" fontId="55" fillId="35" borderId="36" xfId="0" applyNumberFormat="1" applyFont="1" applyFill="1" applyBorder="1" applyAlignment="1">
      <alignment horizontal="center"/>
    </xf>
    <xf numFmtId="2" fontId="55" fillId="0" borderId="37" xfId="0" applyNumberFormat="1" applyFont="1" applyBorder="1" applyAlignment="1">
      <alignment/>
    </xf>
    <xf numFmtId="2" fontId="55" fillId="36" borderId="37" xfId="0" applyNumberFormat="1" applyFont="1" applyFill="1" applyBorder="1" applyAlignment="1">
      <alignment/>
    </xf>
    <xf numFmtId="0" fontId="58" fillId="33" borderId="38" xfId="0" applyFont="1" applyFill="1" applyBorder="1" applyAlignment="1">
      <alignment vertical="center"/>
    </xf>
    <xf numFmtId="0" fontId="55" fillId="33" borderId="39" xfId="0" applyFont="1" applyFill="1" applyBorder="1" applyAlignment="1">
      <alignment vertical="center" wrapText="1"/>
    </xf>
    <xf numFmtId="0" fontId="55" fillId="33" borderId="40" xfId="0" applyFont="1" applyFill="1" applyBorder="1" applyAlignment="1">
      <alignment vertical="center" wrapText="1"/>
    </xf>
    <xf numFmtId="0" fontId="55" fillId="33" borderId="41" xfId="0" applyFont="1" applyFill="1" applyBorder="1" applyAlignment="1">
      <alignment vertical="center" wrapText="1"/>
    </xf>
    <xf numFmtId="0" fontId="55" fillId="36" borderId="42" xfId="0" applyFont="1" applyFill="1" applyBorder="1" applyAlignment="1">
      <alignment vertical="center"/>
    </xf>
    <xf numFmtId="2" fontId="59" fillId="35" borderId="36" xfId="0" applyNumberFormat="1" applyFont="1" applyFill="1" applyBorder="1" applyAlignment="1">
      <alignment horizontal="center"/>
    </xf>
    <xf numFmtId="0" fontId="58" fillId="33" borderId="43" xfId="0" applyFont="1" applyFill="1" applyBorder="1" applyAlignment="1">
      <alignment horizontal="center" vertical="center" wrapText="1"/>
    </xf>
    <xf numFmtId="0" fontId="58" fillId="33" borderId="33" xfId="0" applyFont="1" applyFill="1" applyBorder="1" applyAlignment="1">
      <alignment horizontal="center" vertical="center" wrapText="1"/>
    </xf>
    <xf numFmtId="0" fontId="58" fillId="33" borderId="44" xfId="0" applyFont="1" applyFill="1" applyBorder="1" applyAlignment="1">
      <alignment horizontal="center" vertical="center" wrapText="1"/>
    </xf>
    <xf numFmtId="0" fontId="58" fillId="33" borderId="45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8" fillId="33" borderId="46" xfId="0" applyFont="1" applyFill="1" applyBorder="1" applyAlignment="1">
      <alignment horizontal="center" vertical="center" wrapText="1"/>
    </xf>
    <xf numFmtId="0" fontId="58" fillId="33" borderId="41" xfId="0" applyFont="1" applyFill="1" applyBorder="1" applyAlignment="1">
      <alignment horizontal="center" vertical="center" wrapText="1"/>
    </xf>
    <xf numFmtId="0" fontId="58" fillId="33" borderId="47" xfId="0" applyFont="1" applyFill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0" fontId="58" fillId="33" borderId="47" xfId="0" applyFont="1" applyFill="1" applyBorder="1" applyAlignment="1">
      <alignment horizontal="center" vertical="center"/>
    </xf>
    <xf numFmtId="0" fontId="45" fillId="33" borderId="48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49" xfId="0" applyFont="1" applyFill="1" applyBorder="1" applyAlignment="1">
      <alignment horizontal="center" vertical="center" wrapText="1"/>
    </xf>
    <xf numFmtId="0" fontId="45" fillId="33" borderId="50" xfId="0" applyFont="1" applyFill="1" applyBorder="1" applyAlignment="1">
      <alignment horizontal="center" vertical="center" wrapText="1"/>
    </xf>
    <xf numFmtId="0" fontId="45" fillId="33" borderId="5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33" borderId="48" xfId="0" applyFont="1" applyFill="1" applyBorder="1" applyAlignment="1">
      <alignment horizontal="center" vertical="center"/>
    </xf>
    <xf numFmtId="0" fontId="45" fillId="33" borderId="5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16" borderId="0" xfId="0" applyFont="1" applyFill="1" applyAlignment="1">
      <alignment horizontal="center"/>
    </xf>
    <xf numFmtId="0" fontId="32" fillId="37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56" fillId="18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0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6670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1314450</xdr:colOff>
      <xdr:row>0</xdr:row>
      <xdr:rowOff>161925</xdr:rowOff>
    </xdr:from>
    <xdr:ext cx="5476875" cy="647700"/>
    <xdr:sp>
      <xdr:nvSpPr>
        <xdr:cNvPr id="2" name="Cuadro de texto 21"/>
        <xdr:cNvSpPr txBox="1">
          <a:spLocks noChangeArrowheads="1"/>
        </xdr:cNvSpPr>
      </xdr:nvSpPr>
      <xdr:spPr>
        <a:xfrm>
          <a:off x="14544675" y="161925"/>
          <a:ext cx="54768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EJECUTIVA DE ORGANIZACIÓN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ELECTORAL Y GEOESTADÍSTICA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60" zoomScaleNormal="60" zoomScalePageLayoutView="0" workbookViewId="0" topLeftCell="A5">
      <selection activeCell="N10" sqref="N10:N11"/>
    </sheetView>
  </sheetViews>
  <sheetFormatPr defaultColWidth="10.66015625" defaultRowHeight="23.25"/>
  <cols>
    <col min="1" max="1" width="23.66015625" style="0" customWidth="1"/>
    <col min="2" max="2" width="18.91015625" style="0" customWidth="1"/>
    <col min="3" max="3" width="8.66015625" style="0" customWidth="1"/>
    <col min="4" max="4" width="13.58203125" style="0" customWidth="1"/>
    <col min="5" max="5" width="8.66015625" style="0" customWidth="1"/>
    <col min="6" max="6" width="10.25" style="0" customWidth="1"/>
    <col min="8" max="8" width="10.66015625" style="0" customWidth="1"/>
    <col min="10" max="10" width="13.58203125" style="0" customWidth="1"/>
    <col min="11" max="11" width="13.33203125" style="0" customWidth="1"/>
    <col min="13" max="13" width="12.91015625" style="0" customWidth="1"/>
    <col min="14" max="14" width="11.75" style="0" customWidth="1"/>
  </cols>
  <sheetData>
    <row r="1" ht="23.25">
      <c r="A1" t="s">
        <v>122</v>
      </c>
    </row>
    <row r="5" ht="23.25">
      <c r="M5" t="s">
        <v>123</v>
      </c>
    </row>
    <row r="7" spans="3:11" ht="26.25">
      <c r="C7" s="87" t="s">
        <v>124</v>
      </c>
      <c r="D7" s="87"/>
      <c r="E7" s="87"/>
      <c r="F7" s="87"/>
      <c r="G7" s="87"/>
      <c r="H7" s="87"/>
      <c r="I7" s="87"/>
      <c r="J7" s="87"/>
      <c r="K7" s="87"/>
    </row>
    <row r="8" spans="1:14" ht="26.25">
      <c r="A8" s="87" t="s">
        <v>126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ht="24" thickBot="1"/>
    <row r="10" spans="1:14" ht="24.75" customHeight="1" thickBot="1">
      <c r="A10" s="88" t="s">
        <v>77</v>
      </c>
      <c r="B10" s="90" t="s">
        <v>79</v>
      </c>
      <c r="C10" s="92" t="s">
        <v>73</v>
      </c>
      <c r="D10" s="92"/>
      <c r="E10" s="92"/>
      <c r="F10" s="90" t="s">
        <v>74</v>
      </c>
      <c r="G10" s="90" t="s">
        <v>119</v>
      </c>
      <c r="H10" s="90" t="s">
        <v>127</v>
      </c>
      <c r="I10" s="90" t="s">
        <v>121</v>
      </c>
      <c r="J10" s="83" t="s">
        <v>120</v>
      </c>
      <c r="K10" s="83" t="s">
        <v>85</v>
      </c>
      <c r="L10" s="83" t="s">
        <v>119</v>
      </c>
      <c r="M10" s="83" t="s">
        <v>118</v>
      </c>
      <c r="N10" s="85" t="s">
        <v>121</v>
      </c>
    </row>
    <row r="11" spans="1:14" ht="69" customHeight="1" thickBot="1">
      <c r="A11" s="89"/>
      <c r="B11" s="91"/>
      <c r="C11" s="77" t="s">
        <v>71</v>
      </c>
      <c r="D11" s="77" t="s">
        <v>70</v>
      </c>
      <c r="E11" s="77" t="s">
        <v>72</v>
      </c>
      <c r="F11" s="91"/>
      <c r="G11" s="91"/>
      <c r="H11" s="91"/>
      <c r="I11" s="91"/>
      <c r="J11" s="84"/>
      <c r="K11" s="84"/>
      <c r="L11" s="84"/>
      <c r="M11" s="84"/>
      <c r="N11" s="86"/>
    </row>
    <row r="12" spans="1:15" ht="35.25" customHeight="1" thickBot="1">
      <c r="A12" s="78" t="s">
        <v>129</v>
      </c>
      <c r="B12" s="51" t="s">
        <v>9</v>
      </c>
      <c r="C12" s="52">
        <v>41.01</v>
      </c>
      <c r="D12" s="56">
        <v>42.83</v>
      </c>
      <c r="E12" s="53">
        <v>44.64</v>
      </c>
      <c r="F12" s="54">
        <v>42.9046</v>
      </c>
      <c r="G12" s="55">
        <f>ROUND(F12,2)-D12</f>
        <v>0.07000000000000028</v>
      </c>
      <c r="H12" s="56">
        <v>43.2003</v>
      </c>
      <c r="I12" s="53">
        <f>ROUND(H12,2)-D12</f>
        <v>0.37000000000000455</v>
      </c>
      <c r="J12" s="57">
        <v>53.9</v>
      </c>
      <c r="K12" s="57">
        <v>53.7766</v>
      </c>
      <c r="L12" s="53">
        <f>ROUND(J12,2)-K12</f>
        <v>0.12339999999999662</v>
      </c>
      <c r="M12" s="57">
        <v>53.9767</v>
      </c>
      <c r="N12" s="55">
        <f>ROUND(J12,2)-M12</f>
        <v>-0.07670000000000243</v>
      </c>
      <c r="O12" s="1"/>
    </row>
    <row r="13" spans="1:15" ht="35.25" customHeight="1" thickBot="1">
      <c r="A13" s="79" t="s">
        <v>130</v>
      </c>
      <c r="B13" s="58" t="s">
        <v>9</v>
      </c>
      <c r="C13" s="59">
        <v>51.3</v>
      </c>
      <c r="D13" s="63">
        <v>53.17</v>
      </c>
      <c r="E13" s="60">
        <v>55.03</v>
      </c>
      <c r="F13" s="61">
        <v>53.3463</v>
      </c>
      <c r="G13" s="62">
        <f aca="true" t="shared" si="0" ref="G13:G27">ROUND(F13,2)-D13</f>
        <v>0.17999999999999972</v>
      </c>
      <c r="H13" s="63">
        <v>53.4948</v>
      </c>
      <c r="I13" s="60">
        <f>ROUND(H13,2)-D13</f>
        <v>0.3200000000000003</v>
      </c>
      <c r="J13" s="64">
        <v>58.56</v>
      </c>
      <c r="K13" s="64">
        <v>58.2582</v>
      </c>
      <c r="L13" s="65">
        <f aca="true" t="shared" si="1" ref="L13:L27">ROUND(J13,2)-K13</f>
        <v>0.30180000000000007</v>
      </c>
      <c r="M13" s="64">
        <v>58.5004</v>
      </c>
      <c r="N13" s="66">
        <f aca="true" t="shared" si="2" ref="N13:N27">ROUND(J13,2)-M13</f>
        <v>0.059600000000003206</v>
      </c>
      <c r="O13" s="1"/>
    </row>
    <row r="14" spans="1:15" ht="54.75" customHeight="1" thickBot="1">
      <c r="A14" s="79" t="s">
        <v>131</v>
      </c>
      <c r="B14" s="58" t="s">
        <v>9</v>
      </c>
      <c r="C14" s="59">
        <v>61.61</v>
      </c>
      <c r="D14" s="63">
        <v>65.4</v>
      </c>
      <c r="E14" s="60">
        <v>69.19</v>
      </c>
      <c r="F14" s="61">
        <v>64.004</v>
      </c>
      <c r="G14" s="62">
        <f t="shared" si="0"/>
        <v>-1.4000000000000057</v>
      </c>
      <c r="H14" s="63">
        <v>63.8418</v>
      </c>
      <c r="I14" s="60">
        <f aca="true" t="shared" si="3" ref="I14:I27">ROUND(H14,2)-D14</f>
        <v>-1.5600000000000023</v>
      </c>
      <c r="J14" s="64">
        <v>64.41</v>
      </c>
      <c r="K14" s="64">
        <v>63.6748</v>
      </c>
      <c r="L14" s="65">
        <f t="shared" si="1"/>
        <v>0.735199999999999</v>
      </c>
      <c r="M14" s="64">
        <v>63.783</v>
      </c>
      <c r="N14" s="66">
        <f t="shared" si="2"/>
        <v>0.6269999999999953</v>
      </c>
      <c r="O14" s="1"/>
    </row>
    <row r="15" spans="1:15" ht="35.25" customHeight="1" thickBot="1">
      <c r="A15" s="79" t="s">
        <v>132</v>
      </c>
      <c r="B15" s="58" t="s">
        <v>12</v>
      </c>
      <c r="C15" s="59">
        <v>42.13</v>
      </c>
      <c r="D15" s="63">
        <v>43.87</v>
      </c>
      <c r="E15" s="60">
        <v>45.61</v>
      </c>
      <c r="F15" s="61">
        <v>44.3135</v>
      </c>
      <c r="G15" s="62">
        <f t="shared" si="0"/>
        <v>0.44000000000000483</v>
      </c>
      <c r="H15" s="63">
        <v>44.3392</v>
      </c>
      <c r="I15" s="60">
        <f t="shared" si="3"/>
        <v>0.47000000000000597</v>
      </c>
      <c r="J15" s="64">
        <v>50.19</v>
      </c>
      <c r="K15" s="64">
        <v>50.2501</v>
      </c>
      <c r="L15" s="65">
        <f t="shared" si="1"/>
        <v>-0.06010000000000559</v>
      </c>
      <c r="M15" s="64">
        <v>50.2716</v>
      </c>
      <c r="N15" s="66">
        <f t="shared" si="2"/>
        <v>-0.08160000000000167</v>
      </c>
      <c r="O15" s="1"/>
    </row>
    <row r="16" spans="1:15" ht="35.25" customHeight="1" thickBot="1">
      <c r="A16" s="79" t="s">
        <v>133</v>
      </c>
      <c r="B16" s="58" t="s">
        <v>12</v>
      </c>
      <c r="C16" s="59">
        <v>34.85</v>
      </c>
      <c r="D16" s="63">
        <v>36.45</v>
      </c>
      <c r="E16" s="60">
        <v>38.05</v>
      </c>
      <c r="F16" s="61">
        <v>36.9492</v>
      </c>
      <c r="G16" s="62">
        <f t="shared" si="0"/>
        <v>0.5</v>
      </c>
      <c r="H16" s="63">
        <v>36.891</v>
      </c>
      <c r="I16" s="60">
        <f t="shared" si="3"/>
        <v>0.4399999999999977</v>
      </c>
      <c r="J16" s="64">
        <v>52.63</v>
      </c>
      <c r="K16" s="64">
        <v>51.9731</v>
      </c>
      <c r="L16" s="65">
        <f t="shared" si="1"/>
        <v>0.6569000000000003</v>
      </c>
      <c r="M16" s="64">
        <v>52.0859</v>
      </c>
      <c r="N16" s="66">
        <f t="shared" si="2"/>
        <v>0.5441000000000003</v>
      </c>
      <c r="O16" s="1"/>
    </row>
    <row r="17" spans="1:15" ht="35.25" customHeight="1" thickBot="1">
      <c r="A17" s="79" t="s">
        <v>134</v>
      </c>
      <c r="B17" s="58" t="s">
        <v>12</v>
      </c>
      <c r="C17" s="59">
        <v>55.04</v>
      </c>
      <c r="D17" s="63">
        <v>57.44</v>
      </c>
      <c r="E17" s="60">
        <v>59.84</v>
      </c>
      <c r="F17" s="61">
        <v>57.7137</v>
      </c>
      <c r="G17" s="62">
        <f t="shared" si="0"/>
        <v>0.2700000000000031</v>
      </c>
      <c r="H17" s="63">
        <v>57.7624</v>
      </c>
      <c r="I17" s="60">
        <f t="shared" si="3"/>
        <v>0.3200000000000003</v>
      </c>
      <c r="J17" s="64">
        <v>45.24</v>
      </c>
      <c r="K17" s="64">
        <v>45.3479</v>
      </c>
      <c r="L17" s="65">
        <f t="shared" si="1"/>
        <v>-0.10790000000000077</v>
      </c>
      <c r="M17" s="64">
        <v>45.4693</v>
      </c>
      <c r="N17" s="66">
        <f t="shared" si="2"/>
        <v>-0.22929999999999495</v>
      </c>
      <c r="O17" s="1"/>
    </row>
    <row r="18" spans="1:15" ht="34.5" customHeight="1" thickBot="1">
      <c r="A18" s="79" t="s">
        <v>135</v>
      </c>
      <c r="B18" s="58" t="s">
        <v>9</v>
      </c>
      <c r="C18" s="59">
        <v>47.63</v>
      </c>
      <c r="D18" s="63">
        <v>51.62</v>
      </c>
      <c r="E18" s="60">
        <v>55.62</v>
      </c>
      <c r="F18" s="61">
        <v>49.8532</v>
      </c>
      <c r="G18" s="62">
        <f t="shared" si="0"/>
        <v>-1.769999999999996</v>
      </c>
      <c r="H18" s="63">
        <v>49.7694</v>
      </c>
      <c r="I18" s="60">
        <f t="shared" si="3"/>
        <v>-1.8499999999999943</v>
      </c>
      <c r="J18" s="64">
        <v>55.56</v>
      </c>
      <c r="K18" s="64">
        <v>55.7316</v>
      </c>
      <c r="L18" s="65">
        <f t="shared" si="1"/>
        <v>-0.17159999999999798</v>
      </c>
      <c r="M18" s="64">
        <v>55.7149</v>
      </c>
      <c r="N18" s="66">
        <f t="shared" si="2"/>
        <v>-0.15489999999999782</v>
      </c>
      <c r="O18" s="1"/>
    </row>
    <row r="19" spans="1:15" ht="35.25" customHeight="1" thickBot="1">
      <c r="A19" s="79" t="s">
        <v>136</v>
      </c>
      <c r="B19" s="58" t="s">
        <v>12</v>
      </c>
      <c r="C19" s="59">
        <v>39.65</v>
      </c>
      <c r="D19" s="63">
        <v>41.33</v>
      </c>
      <c r="E19" s="60">
        <v>43</v>
      </c>
      <c r="F19" s="61">
        <v>40.8465</v>
      </c>
      <c r="G19" s="62">
        <f t="shared" si="0"/>
        <v>-0.4799999999999969</v>
      </c>
      <c r="H19" s="63">
        <v>40.9154</v>
      </c>
      <c r="I19" s="60">
        <f>ROUND(H19,2)-D19</f>
        <v>-0.4099999999999966</v>
      </c>
      <c r="J19" s="64">
        <v>51.03</v>
      </c>
      <c r="K19" s="64">
        <v>51.7206</v>
      </c>
      <c r="L19" s="65">
        <f t="shared" si="1"/>
        <v>-0.6905999999999963</v>
      </c>
      <c r="M19" s="64">
        <v>51.8416</v>
      </c>
      <c r="N19" s="66">
        <f t="shared" si="2"/>
        <v>-0.8115999999999985</v>
      </c>
      <c r="O19" s="1"/>
    </row>
    <row r="20" spans="1:15" ht="35.25" customHeight="1" thickBot="1">
      <c r="A20" s="79" t="s">
        <v>137</v>
      </c>
      <c r="B20" s="58" t="s">
        <v>9</v>
      </c>
      <c r="C20" s="59">
        <v>53.03</v>
      </c>
      <c r="D20" s="63">
        <v>55.94</v>
      </c>
      <c r="E20" s="60">
        <v>58.84</v>
      </c>
      <c r="F20" s="61">
        <v>55.6667</v>
      </c>
      <c r="G20" s="62">
        <f t="shared" si="0"/>
        <v>-0.269999999999996</v>
      </c>
      <c r="H20" s="63">
        <v>55.5271</v>
      </c>
      <c r="I20" s="60">
        <f t="shared" si="3"/>
        <v>-0.4099999999999966</v>
      </c>
      <c r="J20" s="64">
        <v>53.99</v>
      </c>
      <c r="K20" s="64">
        <v>54.0291</v>
      </c>
      <c r="L20" s="65">
        <f t="shared" si="1"/>
        <v>-0.03909999999999769</v>
      </c>
      <c r="M20" s="64">
        <v>53.9801</v>
      </c>
      <c r="N20" s="66">
        <f t="shared" si="2"/>
        <v>0.009900000000001796</v>
      </c>
      <c r="O20" s="1"/>
    </row>
    <row r="21" spans="1:15" ht="35.25" customHeight="1" thickBot="1">
      <c r="A21" s="79" t="s">
        <v>138</v>
      </c>
      <c r="B21" s="58" t="s">
        <v>12</v>
      </c>
      <c r="C21" s="59">
        <v>40.91</v>
      </c>
      <c r="D21" s="63">
        <v>43.15</v>
      </c>
      <c r="E21" s="60">
        <v>45.4</v>
      </c>
      <c r="F21" s="61">
        <v>42.7722</v>
      </c>
      <c r="G21" s="62">
        <f t="shared" si="0"/>
        <v>-0.37999999999999545</v>
      </c>
      <c r="H21" s="63">
        <v>42.8326</v>
      </c>
      <c r="I21" s="60">
        <f t="shared" si="3"/>
        <v>-0.3200000000000003</v>
      </c>
      <c r="J21" s="64">
        <v>44.59</v>
      </c>
      <c r="K21" s="64">
        <v>44.8209</v>
      </c>
      <c r="L21" s="65">
        <f t="shared" si="1"/>
        <v>-0.23089999999999833</v>
      </c>
      <c r="M21" s="64">
        <v>44.6825</v>
      </c>
      <c r="N21" s="66">
        <f t="shared" si="2"/>
        <v>-0.09249999999999403</v>
      </c>
      <c r="O21" s="1"/>
    </row>
    <row r="22" spans="1:15" ht="35.25" customHeight="1" thickBot="1">
      <c r="A22" s="79" t="s">
        <v>139</v>
      </c>
      <c r="B22" s="58" t="s">
        <v>9</v>
      </c>
      <c r="C22" s="59">
        <v>39.75</v>
      </c>
      <c r="D22" s="63">
        <v>42.37</v>
      </c>
      <c r="E22" s="60">
        <v>45</v>
      </c>
      <c r="F22" s="61">
        <v>41.2909</v>
      </c>
      <c r="G22" s="62">
        <f t="shared" si="0"/>
        <v>-1.0799999999999983</v>
      </c>
      <c r="H22" s="63">
        <v>41.4732</v>
      </c>
      <c r="I22" s="60">
        <f t="shared" si="3"/>
        <v>-0.8999999999999986</v>
      </c>
      <c r="J22" s="64">
        <v>53.02</v>
      </c>
      <c r="K22" s="64">
        <v>52.7262</v>
      </c>
      <c r="L22" s="65">
        <f t="shared" si="1"/>
        <v>0.2938000000000045</v>
      </c>
      <c r="M22" s="64">
        <v>52.9984</v>
      </c>
      <c r="N22" s="66">
        <f t="shared" si="2"/>
        <v>0.021600000000006503</v>
      </c>
      <c r="O22" s="1"/>
    </row>
    <row r="23" spans="1:15" ht="35.25" customHeight="1" thickBot="1">
      <c r="A23" s="79" t="s">
        <v>140</v>
      </c>
      <c r="B23" s="58" t="s">
        <v>12</v>
      </c>
      <c r="C23" s="59">
        <v>38.7</v>
      </c>
      <c r="D23" s="63">
        <v>40.22</v>
      </c>
      <c r="E23" s="60">
        <v>41.75</v>
      </c>
      <c r="F23" s="61">
        <v>40.4708</v>
      </c>
      <c r="G23" s="62">
        <f t="shared" si="0"/>
        <v>0.25</v>
      </c>
      <c r="H23" s="63">
        <v>40.5371</v>
      </c>
      <c r="I23" s="60">
        <f t="shared" si="3"/>
        <v>0.3200000000000003</v>
      </c>
      <c r="J23" s="64">
        <v>46.01</v>
      </c>
      <c r="K23" s="64">
        <v>46.0424</v>
      </c>
      <c r="L23" s="65">
        <f t="shared" si="1"/>
        <v>-0.03240000000000265</v>
      </c>
      <c r="M23" s="64">
        <v>45.8574</v>
      </c>
      <c r="N23" s="66">
        <f t="shared" si="2"/>
        <v>0.15259999999999962</v>
      </c>
      <c r="O23" s="1"/>
    </row>
    <row r="24" spans="1:15" ht="35.25" customHeight="1" thickBot="1">
      <c r="A24" s="79" t="s">
        <v>141</v>
      </c>
      <c r="B24" s="58" t="s">
        <v>0</v>
      </c>
      <c r="C24" s="59">
        <v>66.5</v>
      </c>
      <c r="D24" s="63">
        <v>67.61</v>
      </c>
      <c r="E24" s="60">
        <v>68.73</v>
      </c>
      <c r="F24" s="61">
        <v>68.0521</v>
      </c>
      <c r="G24" s="62">
        <f t="shared" si="0"/>
        <v>0.4399999999999977</v>
      </c>
      <c r="H24" s="63">
        <v>67.9602</v>
      </c>
      <c r="I24" s="60">
        <f t="shared" si="3"/>
        <v>0.3499999999999943</v>
      </c>
      <c r="J24" s="64">
        <v>64.2</v>
      </c>
      <c r="K24" s="64">
        <v>63.7381</v>
      </c>
      <c r="L24" s="65">
        <f t="shared" si="1"/>
        <v>0.4619</v>
      </c>
      <c r="M24" s="64">
        <v>63.6745</v>
      </c>
      <c r="N24" s="66">
        <f t="shared" si="2"/>
        <v>0.525500000000001</v>
      </c>
      <c r="O24" s="1"/>
    </row>
    <row r="25" spans="1:15" ht="35.25" customHeight="1" thickBot="1">
      <c r="A25" s="79" t="s">
        <v>142</v>
      </c>
      <c r="B25" s="58" t="s">
        <v>9</v>
      </c>
      <c r="C25" s="59">
        <v>47.05</v>
      </c>
      <c r="D25" s="63">
        <v>48.39</v>
      </c>
      <c r="E25" s="60">
        <v>49.73</v>
      </c>
      <c r="F25" s="61">
        <v>48.0636</v>
      </c>
      <c r="G25" s="62">
        <f t="shared" si="0"/>
        <v>-0.3299999999999983</v>
      </c>
      <c r="H25" s="63">
        <v>48.0323</v>
      </c>
      <c r="I25" s="60">
        <f t="shared" si="3"/>
        <v>-0.35999999999999943</v>
      </c>
      <c r="J25" s="64">
        <v>51.22</v>
      </c>
      <c r="K25" s="64">
        <v>51.735</v>
      </c>
      <c r="L25" s="65">
        <f t="shared" si="1"/>
        <v>-0.5150000000000006</v>
      </c>
      <c r="M25" s="64">
        <v>51.8117</v>
      </c>
      <c r="N25" s="66">
        <f t="shared" si="2"/>
        <v>-0.591700000000003</v>
      </c>
      <c r="O25" s="1"/>
    </row>
    <row r="26" spans="1:15" ht="35.25" customHeight="1" thickBot="1">
      <c r="A26" s="79" t="s">
        <v>143</v>
      </c>
      <c r="B26" s="58" t="s">
        <v>9</v>
      </c>
      <c r="C26" s="59">
        <v>52.62</v>
      </c>
      <c r="D26" s="63">
        <v>54.59</v>
      </c>
      <c r="E26" s="60">
        <v>56.56</v>
      </c>
      <c r="F26" s="61">
        <v>54.7551</v>
      </c>
      <c r="G26" s="62">
        <f t="shared" si="0"/>
        <v>0.1699999999999946</v>
      </c>
      <c r="H26" s="63">
        <v>54.6208</v>
      </c>
      <c r="I26" s="60">
        <f t="shared" si="3"/>
        <v>0.02999999999999403</v>
      </c>
      <c r="J26" s="64">
        <v>60.07</v>
      </c>
      <c r="K26" s="64">
        <v>60.9059</v>
      </c>
      <c r="L26" s="65">
        <f t="shared" si="1"/>
        <v>-0.8359000000000023</v>
      </c>
      <c r="M26" s="64">
        <v>60.6962</v>
      </c>
      <c r="N26" s="66">
        <f t="shared" si="2"/>
        <v>-0.6261999999999972</v>
      </c>
      <c r="O26" s="1"/>
    </row>
    <row r="27" spans="1:15" ht="51" customHeight="1" thickBot="1">
      <c r="A27" s="80" t="s">
        <v>144</v>
      </c>
      <c r="B27" s="67" t="s">
        <v>12</v>
      </c>
      <c r="C27" s="68">
        <v>48.37</v>
      </c>
      <c r="D27" s="82">
        <v>49.95</v>
      </c>
      <c r="E27" s="69">
        <v>51.54</v>
      </c>
      <c r="F27" s="70">
        <v>50.6499</v>
      </c>
      <c r="G27" s="71">
        <f t="shared" si="0"/>
        <v>0.6999999999999957</v>
      </c>
      <c r="H27" s="72">
        <v>49.8638</v>
      </c>
      <c r="I27" s="73">
        <f t="shared" si="3"/>
        <v>-0.09000000000000341</v>
      </c>
      <c r="J27" s="74">
        <v>55.01</v>
      </c>
      <c r="K27" s="74">
        <v>54.0095</v>
      </c>
      <c r="L27" s="75">
        <f t="shared" si="1"/>
        <v>1.0004999999999953</v>
      </c>
      <c r="M27" s="74">
        <v>54.748</v>
      </c>
      <c r="N27" s="76">
        <f t="shared" si="2"/>
        <v>0.26200000000000045</v>
      </c>
      <c r="O27" s="1"/>
    </row>
    <row r="28" ht="23.25">
      <c r="A28" s="81" t="s">
        <v>125</v>
      </c>
    </row>
  </sheetData>
  <sheetProtection/>
  <mergeCells count="14">
    <mergeCell ref="K10:K11"/>
    <mergeCell ref="L10:L11"/>
    <mergeCell ref="M10:M11"/>
    <mergeCell ref="N10:N11"/>
    <mergeCell ref="C7:K7"/>
    <mergeCell ref="A8:N8"/>
    <mergeCell ref="A10:A11"/>
    <mergeCell ref="B10:B11"/>
    <mergeCell ref="C10:E10"/>
    <mergeCell ref="F10:F11"/>
    <mergeCell ref="G10:G11"/>
    <mergeCell ref="H10:H11"/>
    <mergeCell ref="I10:I11"/>
    <mergeCell ref="J10:J11"/>
  </mergeCells>
  <printOptions/>
  <pageMargins left="0.7" right="0.7" top="0.75" bottom="0.75" header="0.3" footer="0.3"/>
  <pageSetup fitToHeight="1" fitToWidth="1" horizontalDpi="600" verticalDpi="600" orientation="landscape" scale="4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zoomScale="90" zoomScaleNormal="90" zoomScalePageLayoutView="0" workbookViewId="0" topLeftCell="A1">
      <selection activeCell="A10" sqref="A10:IV10"/>
    </sheetView>
  </sheetViews>
  <sheetFormatPr defaultColWidth="10.66015625" defaultRowHeight="23.25"/>
  <cols>
    <col min="1" max="1" width="11.66015625" style="0" customWidth="1"/>
    <col min="2" max="2" width="13.91015625" style="0" customWidth="1"/>
    <col min="3" max="3" width="12.41015625" style="0" bestFit="1" customWidth="1"/>
    <col min="4" max="6" width="8.66015625" style="0" customWidth="1"/>
    <col min="7" max="7" width="10.25" style="0" customWidth="1"/>
    <col min="9" max="9" width="17.41015625" style="0" bestFit="1" customWidth="1"/>
    <col min="15" max="15" width="12.75" style="0" customWidth="1"/>
    <col min="16" max="16" width="12.58203125" style="0" customWidth="1"/>
    <col min="21" max="24" width="0" style="0" hidden="1" customWidth="1"/>
  </cols>
  <sheetData>
    <row r="1" spans="1:23" ht="24" thickBot="1">
      <c r="A1" s="95" t="s">
        <v>78</v>
      </c>
      <c r="B1" s="93" t="s">
        <v>77</v>
      </c>
      <c r="C1" s="93" t="s">
        <v>79</v>
      </c>
      <c r="D1" s="100" t="s">
        <v>73</v>
      </c>
      <c r="E1" s="100"/>
      <c r="F1" s="100"/>
      <c r="G1" s="93" t="s">
        <v>74</v>
      </c>
      <c r="H1" s="100" t="s">
        <v>76</v>
      </c>
      <c r="I1" s="93" t="s">
        <v>80</v>
      </c>
      <c r="J1" s="100" t="s">
        <v>73</v>
      </c>
      <c r="K1" s="100"/>
      <c r="L1" s="100"/>
      <c r="M1" s="93" t="s">
        <v>74</v>
      </c>
      <c r="N1" s="97" t="s">
        <v>76</v>
      </c>
      <c r="O1" s="101" t="s">
        <v>84</v>
      </c>
      <c r="P1" s="101" t="s">
        <v>85</v>
      </c>
      <c r="Q1" s="97" t="s">
        <v>76</v>
      </c>
      <c r="U1" t="s">
        <v>81</v>
      </c>
      <c r="W1" t="s">
        <v>82</v>
      </c>
    </row>
    <row r="2" spans="1:23" ht="69.75" customHeight="1" thickBot="1">
      <c r="A2" s="96"/>
      <c r="B2" s="94"/>
      <c r="C2" s="94"/>
      <c r="D2" s="10" t="s">
        <v>71</v>
      </c>
      <c r="E2" s="10" t="s">
        <v>70</v>
      </c>
      <c r="F2" s="10" t="s">
        <v>72</v>
      </c>
      <c r="G2" s="94"/>
      <c r="H2" s="103"/>
      <c r="I2" s="94"/>
      <c r="J2" s="10" t="s">
        <v>71</v>
      </c>
      <c r="K2" s="10" t="s">
        <v>70</v>
      </c>
      <c r="L2" s="10" t="s">
        <v>72</v>
      </c>
      <c r="M2" s="94"/>
      <c r="N2" s="98"/>
      <c r="O2" s="102"/>
      <c r="P2" s="102"/>
      <c r="Q2" s="98"/>
      <c r="U2" t="s">
        <v>75</v>
      </c>
      <c r="W2" t="s">
        <v>75</v>
      </c>
    </row>
    <row r="3" spans="1:24" ht="24" thickBot="1">
      <c r="A3" s="10">
        <v>2</v>
      </c>
      <c r="B3" s="11" t="s">
        <v>22</v>
      </c>
      <c r="C3" s="12" t="s">
        <v>9</v>
      </c>
      <c r="D3" s="14">
        <v>41.01</v>
      </c>
      <c r="E3" s="15">
        <v>42.83</v>
      </c>
      <c r="F3" s="16">
        <v>44.64</v>
      </c>
      <c r="G3" s="17">
        <v>43.156</v>
      </c>
      <c r="H3" s="16">
        <f>ROUND(G3,2)-E3</f>
        <v>0.3299999999999983</v>
      </c>
      <c r="I3" s="13" t="s">
        <v>12</v>
      </c>
      <c r="J3" s="17">
        <v>36.23</v>
      </c>
      <c r="K3" s="27">
        <v>37.73</v>
      </c>
      <c r="L3" s="28">
        <v>39.23</v>
      </c>
      <c r="M3" s="29">
        <v>37.4431</v>
      </c>
      <c r="N3" s="16">
        <f>ROUND(M3,2)-K3</f>
        <v>-0.28999999999999915</v>
      </c>
      <c r="O3" s="14">
        <v>53.9</v>
      </c>
      <c r="P3" s="16">
        <v>53.7766</v>
      </c>
      <c r="Q3" s="16">
        <f>ROUND(O3,2)-P3</f>
        <v>0.12339999999999662</v>
      </c>
      <c r="R3" s="1"/>
      <c r="S3" s="1"/>
      <c r="T3" s="1"/>
      <c r="U3" t="str">
        <f>IF(D3&lt;G3,"Correcto","Incorrecto")</f>
        <v>Correcto</v>
      </c>
      <c r="V3" t="str">
        <f>IF(G3&lt;F3,"Correcto","Incorrecto")</f>
        <v>Correcto</v>
      </c>
      <c r="W3" t="str">
        <f>IF(J3&lt;M3,"Correcto","Incorrecto")</f>
        <v>Correcto</v>
      </c>
      <c r="X3" t="str">
        <f>IF(M3&lt;L3,"Correcto","Incorrecto")</f>
        <v>Correcto</v>
      </c>
    </row>
    <row r="4" spans="1:24" ht="24" thickBot="1">
      <c r="A4" s="10">
        <v>3</v>
      </c>
      <c r="B4" s="11" t="s">
        <v>24</v>
      </c>
      <c r="C4" s="12" t="s">
        <v>9</v>
      </c>
      <c r="D4" s="18">
        <v>51.3</v>
      </c>
      <c r="E4" s="19">
        <v>53.17</v>
      </c>
      <c r="F4" s="20">
        <v>55.03</v>
      </c>
      <c r="G4" s="21">
        <v>53.3463</v>
      </c>
      <c r="H4" s="20">
        <f aca="true" t="shared" si="0" ref="H4:H18">ROUND(G4,2)-E4</f>
        <v>0.17999999999999972</v>
      </c>
      <c r="I4" s="13" t="s">
        <v>12</v>
      </c>
      <c r="J4" s="21">
        <v>34.81</v>
      </c>
      <c r="K4" s="30">
        <v>36.42</v>
      </c>
      <c r="L4" s="31">
        <v>38.04</v>
      </c>
      <c r="M4" s="32">
        <v>36.5652</v>
      </c>
      <c r="N4" s="20">
        <f aca="true" t="shared" si="1" ref="N4:N18">ROUND(M4,2)-K4</f>
        <v>0.14999999999999858</v>
      </c>
      <c r="O4" s="18">
        <v>58.56</v>
      </c>
      <c r="P4" s="20">
        <v>58.2582</v>
      </c>
      <c r="Q4" s="16">
        <f aca="true" t="shared" si="2" ref="Q4:Q18">ROUND(O4,2)-P4</f>
        <v>0.30180000000000007</v>
      </c>
      <c r="R4" s="1"/>
      <c r="S4" s="1"/>
      <c r="T4" s="1"/>
      <c r="U4" t="str">
        <f aca="true" t="shared" si="3" ref="U4:U18">IF(D4&lt;G4,"Correcto","Incorrecto")</f>
        <v>Correcto</v>
      </c>
      <c r="V4" t="str">
        <f aca="true" t="shared" si="4" ref="V4:V18">IF(G4&lt;F4,"Correcto","Incorrecto")</f>
        <v>Correcto</v>
      </c>
      <c r="W4" t="str">
        <f aca="true" t="shared" si="5" ref="W4:W18">IF(J4&lt;M4,"Correcto","Incorrecto")</f>
        <v>Correcto</v>
      </c>
      <c r="X4" t="str">
        <f aca="true" t="shared" si="6" ref="X4:X18">IF(M4&lt;L4,"Correcto","Incorrecto")</f>
        <v>Correcto</v>
      </c>
    </row>
    <row r="5" spans="1:24" ht="24" thickBot="1">
      <c r="A5" s="10">
        <v>4</v>
      </c>
      <c r="B5" s="11" t="s">
        <v>25</v>
      </c>
      <c r="C5" s="12" t="s">
        <v>9</v>
      </c>
      <c r="D5" s="18">
        <v>61.61</v>
      </c>
      <c r="E5" s="19">
        <v>65.4</v>
      </c>
      <c r="F5" s="20">
        <v>69.19</v>
      </c>
      <c r="G5" s="21">
        <v>64.004</v>
      </c>
      <c r="H5" s="20">
        <f t="shared" si="0"/>
        <v>-1.4000000000000057</v>
      </c>
      <c r="I5" s="13" t="s">
        <v>12</v>
      </c>
      <c r="J5" s="21">
        <v>21.29</v>
      </c>
      <c r="K5" s="30">
        <v>24.06</v>
      </c>
      <c r="L5" s="31">
        <v>26.82</v>
      </c>
      <c r="M5" s="32">
        <v>25.2974</v>
      </c>
      <c r="N5" s="20">
        <f t="shared" si="1"/>
        <v>1.240000000000002</v>
      </c>
      <c r="O5" s="18">
        <v>64.41</v>
      </c>
      <c r="P5" s="20">
        <v>63.6748</v>
      </c>
      <c r="Q5" s="16">
        <f t="shared" si="2"/>
        <v>0.735199999999999</v>
      </c>
      <c r="R5" s="1"/>
      <c r="S5" s="1"/>
      <c r="T5" s="1"/>
      <c r="U5" t="str">
        <f t="shared" si="3"/>
        <v>Correcto</v>
      </c>
      <c r="V5" t="str">
        <f t="shared" si="4"/>
        <v>Correcto</v>
      </c>
      <c r="W5" t="str">
        <f t="shared" si="5"/>
        <v>Correcto</v>
      </c>
      <c r="X5" t="str">
        <f t="shared" si="6"/>
        <v>Correcto</v>
      </c>
    </row>
    <row r="6" spans="1:24" ht="24" thickBot="1">
      <c r="A6" s="10">
        <v>5</v>
      </c>
      <c r="B6" s="11" t="s">
        <v>27</v>
      </c>
      <c r="C6" s="12" t="s">
        <v>12</v>
      </c>
      <c r="D6" s="18">
        <v>42.13</v>
      </c>
      <c r="E6" s="19">
        <v>43.87</v>
      </c>
      <c r="F6" s="20">
        <v>45.61</v>
      </c>
      <c r="G6" s="21">
        <v>44.2646</v>
      </c>
      <c r="H6" s="20">
        <f t="shared" si="0"/>
        <v>0.39000000000000057</v>
      </c>
      <c r="I6" s="13" t="s">
        <v>9</v>
      </c>
      <c r="J6" s="21">
        <v>38.01</v>
      </c>
      <c r="K6" s="30">
        <v>39.89</v>
      </c>
      <c r="L6" s="31">
        <v>41.76</v>
      </c>
      <c r="M6" s="32">
        <v>40.3662</v>
      </c>
      <c r="N6" s="20">
        <f t="shared" si="1"/>
        <v>0.4799999999999969</v>
      </c>
      <c r="O6" s="18">
        <v>50.19</v>
      </c>
      <c r="P6" s="20">
        <v>50.381</v>
      </c>
      <c r="Q6" s="16">
        <f t="shared" si="2"/>
        <v>-0.1910000000000025</v>
      </c>
      <c r="R6" s="1"/>
      <c r="S6" s="1"/>
      <c r="T6" s="1"/>
      <c r="U6" t="str">
        <f t="shared" si="3"/>
        <v>Correcto</v>
      </c>
      <c r="V6" t="str">
        <f t="shared" si="4"/>
        <v>Correcto</v>
      </c>
      <c r="W6" t="str">
        <f t="shared" si="5"/>
        <v>Correcto</v>
      </c>
      <c r="X6" t="str">
        <f t="shared" si="6"/>
        <v>Correcto</v>
      </c>
    </row>
    <row r="7" spans="1:24" ht="24" thickBot="1">
      <c r="A7" s="10">
        <v>6</v>
      </c>
      <c r="B7" s="11" t="s">
        <v>28</v>
      </c>
      <c r="C7" s="12" t="s">
        <v>12</v>
      </c>
      <c r="D7" s="18">
        <v>34.85</v>
      </c>
      <c r="E7" s="19">
        <v>36.45</v>
      </c>
      <c r="F7" s="20">
        <v>38.05</v>
      </c>
      <c r="G7" s="21">
        <v>36.9492</v>
      </c>
      <c r="H7" s="20">
        <f t="shared" si="0"/>
        <v>0.5</v>
      </c>
      <c r="I7" s="13" t="s">
        <v>0</v>
      </c>
      <c r="J7" s="21">
        <v>21.46</v>
      </c>
      <c r="K7" s="30">
        <v>23.32</v>
      </c>
      <c r="L7" s="31">
        <v>25.19</v>
      </c>
      <c r="M7" s="32">
        <v>23.1453</v>
      </c>
      <c r="N7" s="20">
        <f t="shared" si="1"/>
        <v>-0.1700000000000017</v>
      </c>
      <c r="O7" s="18">
        <v>52.63</v>
      </c>
      <c r="P7" s="20">
        <v>51.9731</v>
      </c>
      <c r="Q7" s="16">
        <f t="shared" si="2"/>
        <v>0.6569000000000003</v>
      </c>
      <c r="R7" s="1"/>
      <c r="S7" s="1"/>
      <c r="T7" s="1"/>
      <c r="U7" t="str">
        <f t="shared" si="3"/>
        <v>Correcto</v>
      </c>
      <c r="V7" t="str">
        <f t="shared" si="4"/>
        <v>Correcto</v>
      </c>
      <c r="W7" t="str">
        <f t="shared" si="5"/>
        <v>Correcto</v>
      </c>
      <c r="X7" t="str">
        <f t="shared" si="6"/>
        <v>Correcto</v>
      </c>
    </row>
    <row r="8" spans="1:24" ht="24" thickBot="1">
      <c r="A8" s="10">
        <v>7</v>
      </c>
      <c r="B8" s="11" t="s">
        <v>29</v>
      </c>
      <c r="C8" s="12" t="s">
        <v>12</v>
      </c>
      <c r="D8" s="18">
        <v>55.04</v>
      </c>
      <c r="E8" s="19">
        <v>57.44</v>
      </c>
      <c r="F8" s="20">
        <v>59.84</v>
      </c>
      <c r="G8" s="21">
        <v>57.6976</v>
      </c>
      <c r="H8" s="20">
        <f t="shared" si="0"/>
        <v>0.2600000000000051</v>
      </c>
      <c r="I8" s="13" t="s">
        <v>9</v>
      </c>
      <c r="J8" s="21">
        <v>26.17</v>
      </c>
      <c r="K8" s="30">
        <v>28.48</v>
      </c>
      <c r="L8" s="31">
        <v>30.78</v>
      </c>
      <c r="M8" s="32">
        <v>29.715</v>
      </c>
      <c r="N8" s="20">
        <f t="shared" si="1"/>
        <v>1.2399999999999984</v>
      </c>
      <c r="O8" s="18">
        <v>45.24</v>
      </c>
      <c r="P8" s="20">
        <v>45.3724</v>
      </c>
      <c r="Q8" s="16">
        <f t="shared" si="2"/>
        <v>-0.13239999999999696</v>
      </c>
      <c r="R8" s="1"/>
      <c r="S8" s="1"/>
      <c r="T8" s="1"/>
      <c r="U8" t="str">
        <f t="shared" si="3"/>
        <v>Correcto</v>
      </c>
      <c r="V8" t="str">
        <f t="shared" si="4"/>
        <v>Correcto</v>
      </c>
      <c r="W8" t="str">
        <f t="shared" si="5"/>
        <v>Correcto</v>
      </c>
      <c r="X8" t="str">
        <f t="shared" si="6"/>
        <v>Correcto</v>
      </c>
    </row>
    <row r="9" spans="1:24" ht="24" thickBot="1">
      <c r="A9" s="10">
        <v>8</v>
      </c>
      <c r="B9" s="11" t="s">
        <v>30</v>
      </c>
      <c r="C9" s="12" t="s">
        <v>9</v>
      </c>
      <c r="D9" s="18">
        <v>47.63</v>
      </c>
      <c r="E9" s="19">
        <v>51.62</v>
      </c>
      <c r="F9" s="20">
        <v>55.62</v>
      </c>
      <c r="G9" s="21">
        <v>49.8532</v>
      </c>
      <c r="H9" s="20">
        <f t="shared" si="0"/>
        <v>-1.769999999999996</v>
      </c>
      <c r="I9" s="13" t="s">
        <v>83</v>
      </c>
      <c r="J9" s="21">
        <v>34.47</v>
      </c>
      <c r="K9" s="30">
        <v>37.71</v>
      </c>
      <c r="L9" s="31">
        <v>40.95</v>
      </c>
      <c r="M9" s="32">
        <v>39.2524</v>
      </c>
      <c r="N9" s="20">
        <f t="shared" si="1"/>
        <v>1.5399999999999991</v>
      </c>
      <c r="O9" s="18">
        <v>55.56</v>
      </c>
      <c r="P9" s="20">
        <v>55.7316</v>
      </c>
      <c r="Q9" s="16">
        <f t="shared" si="2"/>
        <v>-0.17159999999999798</v>
      </c>
      <c r="R9" s="1"/>
      <c r="S9" s="1"/>
      <c r="T9" s="1"/>
      <c r="U9" t="str">
        <f t="shared" si="3"/>
        <v>Correcto</v>
      </c>
      <c r="V9" t="str">
        <f t="shared" si="4"/>
        <v>Correcto</v>
      </c>
      <c r="W9" t="str">
        <f t="shared" si="5"/>
        <v>Correcto</v>
      </c>
      <c r="X9" t="str">
        <f t="shared" si="6"/>
        <v>Correcto</v>
      </c>
    </row>
    <row r="10" spans="1:24" ht="24" thickBot="1">
      <c r="A10" s="10">
        <v>9</v>
      </c>
      <c r="B10" s="11" t="s">
        <v>32</v>
      </c>
      <c r="C10" s="12" t="s">
        <v>12</v>
      </c>
      <c r="D10" s="18">
        <v>39.65</v>
      </c>
      <c r="E10" s="19">
        <v>41.33</v>
      </c>
      <c r="F10" s="20">
        <v>43</v>
      </c>
      <c r="G10" s="21">
        <v>40.8465</v>
      </c>
      <c r="H10" s="20">
        <f t="shared" si="0"/>
        <v>-0.4799999999999969</v>
      </c>
      <c r="I10" s="13" t="s">
        <v>9</v>
      </c>
      <c r="J10" s="21">
        <v>32.23</v>
      </c>
      <c r="K10" s="30">
        <v>34.13</v>
      </c>
      <c r="L10" s="31">
        <v>36.02</v>
      </c>
      <c r="M10" s="32">
        <v>37.1306</v>
      </c>
      <c r="N10" s="33">
        <f t="shared" si="1"/>
        <v>3</v>
      </c>
      <c r="O10" s="18">
        <v>51.03</v>
      </c>
      <c r="P10" s="20">
        <v>51.7206</v>
      </c>
      <c r="Q10" s="16">
        <f t="shared" si="2"/>
        <v>-0.6905999999999963</v>
      </c>
      <c r="R10" s="1"/>
      <c r="S10" s="1"/>
      <c r="T10" s="1"/>
      <c r="U10" t="str">
        <f t="shared" si="3"/>
        <v>Correcto</v>
      </c>
      <c r="V10" t="str">
        <f t="shared" si="4"/>
        <v>Correcto</v>
      </c>
      <c r="W10" t="str">
        <f t="shared" si="5"/>
        <v>Correcto</v>
      </c>
      <c r="X10" t="str">
        <f t="shared" si="6"/>
        <v>Incorrecto</v>
      </c>
    </row>
    <row r="11" spans="1:24" ht="24" thickBot="1">
      <c r="A11" s="10">
        <v>10</v>
      </c>
      <c r="B11" s="11" t="s">
        <v>21</v>
      </c>
      <c r="C11" s="12" t="s">
        <v>9</v>
      </c>
      <c r="D11" s="18">
        <v>53.03</v>
      </c>
      <c r="E11" s="19">
        <v>55.94</v>
      </c>
      <c r="F11" s="20">
        <v>58.84</v>
      </c>
      <c r="G11" s="21">
        <v>55.6667</v>
      </c>
      <c r="H11" s="20">
        <f t="shared" si="0"/>
        <v>-0.269999999999996</v>
      </c>
      <c r="I11" s="13" t="s">
        <v>83</v>
      </c>
      <c r="J11" s="21">
        <v>31.72</v>
      </c>
      <c r="K11" s="30">
        <v>34.07</v>
      </c>
      <c r="L11" s="31">
        <v>36.43</v>
      </c>
      <c r="M11" s="32">
        <v>34.0009</v>
      </c>
      <c r="N11" s="20">
        <f t="shared" si="1"/>
        <v>-0.07000000000000028</v>
      </c>
      <c r="O11" s="18">
        <v>53.99</v>
      </c>
      <c r="P11" s="20">
        <v>54.0291</v>
      </c>
      <c r="Q11" s="16">
        <f t="shared" si="2"/>
        <v>-0.03909999999999769</v>
      </c>
      <c r="R11" s="1"/>
      <c r="S11" s="1"/>
      <c r="T11" s="1"/>
      <c r="U11" t="str">
        <f t="shared" si="3"/>
        <v>Correcto</v>
      </c>
      <c r="V11" t="str">
        <f t="shared" si="4"/>
        <v>Correcto</v>
      </c>
      <c r="W11" t="str">
        <f t="shared" si="5"/>
        <v>Correcto</v>
      </c>
      <c r="X11" t="str">
        <f t="shared" si="6"/>
        <v>Correcto</v>
      </c>
    </row>
    <row r="12" spans="1:24" ht="24" thickBot="1">
      <c r="A12" s="10">
        <v>11</v>
      </c>
      <c r="B12" s="11" t="s">
        <v>33</v>
      </c>
      <c r="C12" s="12" t="s">
        <v>12</v>
      </c>
      <c r="D12" s="18">
        <v>40.91</v>
      </c>
      <c r="E12" s="19">
        <v>43.15</v>
      </c>
      <c r="F12" s="20">
        <v>45.4</v>
      </c>
      <c r="G12" s="21">
        <v>42.7722</v>
      </c>
      <c r="H12" s="20">
        <f t="shared" si="0"/>
        <v>-0.37999999999999545</v>
      </c>
      <c r="I12" s="13" t="s">
        <v>10</v>
      </c>
      <c r="J12" s="21">
        <v>26.85</v>
      </c>
      <c r="K12" s="30">
        <v>29.23</v>
      </c>
      <c r="L12" s="31">
        <v>31.6</v>
      </c>
      <c r="M12" s="32">
        <v>31.9287</v>
      </c>
      <c r="N12" s="33">
        <f t="shared" si="1"/>
        <v>2.6999999999999993</v>
      </c>
      <c r="O12" s="18">
        <v>44.59</v>
      </c>
      <c r="P12" s="20">
        <v>44.8209</v>
      </c>
      <c r="Q12" s="16">
        <f t="shared" si="2"/>
        <v>-0.23089999999999833</v>
      </c>
      <c r="R12" s="1"/>
      <c r="S12" s="1"/>
      <c r="T12" s="1"/>
      <c r="U12" t="str">
        <f t="shared" si="3"/>
        <v>Correcto</v>
      </c>
      <c r="V12" t="str">
        <f t="shared" si="4"/>
        <v>Correcto</v>
      </c>
      <c r="W12" t="str">
        <f t="shared" si="5"/>
        <v>Correcto</v>
      </c>
      <c r="X12" t="str">
        <f t="shared" si="6"/>
        <v>Incorrecto</v>
      </c>
    </row>
    <row r="13" spans="1:24" ht="24" thickBot="1">
      <c r="A13" s="10">
        <v>12</v>
      </c>
      <c r="B13" s="11" t="s">
        <v>34</v>
      </c>
      <c r="C13" s="12" t="s">
        <v>9</v>
      </c>
      <c r="D13" s="18">
        <v>39.75</v>
      </c>
      <c r="E13" s="19">
        <v>42.37</v>
      </c>
      <c r="F13" s="20">
        <v>45</v>
      </c>
      <c r="G13" s="21">
        <v>41.2909</v>
      </c>
      <c r="H13" s="20">
        <f t="shared" si="0"/>
        <v>-1.0799999999999983</v>
      </c>
      <c r="I13" s="13" t="s">
        <v>12</v>
      </c>
      <c r="J13" s="21">
        <v>35.99</v>
      </c>
      <c r="K13" s="30">
        <v>37.8</v>
      </c>
      <c r="L13" s="31">
        <v>39.62</v>
      </c>
      <c r="M13" s="32">
        <v>39.0215</v>
      </c>
      <c r="N13" s="20">
        <f t="shared" si="1"/>
        <v>1.220000000000006</v>
      </c>
      <c r="O13" s="18">
        <v>53.02</v>
      </c>
      <c r="P13" s="20">
        <v>52.7262</v>
      </c>
      <c r="Q13" s="16">
        <f t="shared" si="2"/>
        <v>0.2938000000000045</v>
      </c>
      <c r="R13" s="1"/>
      <c r="S13" s="1"/>
      <c r="T13" s="1"/>
      <c r="U13" t="str">
        <f t="shared" si="3"/>
        <v>Correcto</v>
      </c>
      <c r="V13" t="str">
        <f t="shared" si="4"/>
        <v>Correcto</v>
      </c>
      <c r="W13" t="str">
        <f t="shared" si="5"/>
        <v>Correcto</v>
      </c>
      <c r="X13" t="str">
        <f t="shared" si="6"/>
        <v>Correcto</v>
      </c>
    </row>
    <row r="14" spans="1:24" ht="24" thickBot="1">
      <c r="A14" s="10">
        <v>13</v>
      </c>
      <c r="B14" s="11" t="s">
        <v>36</v>
      </c>
      <c r="C14" s="12" t="s">
        <v>12</v>
      </c>
      <c r="D14" s="18">
        <v>38.7</v>
      </c>
      <c r="E14" s="19">
        <v>40.22</v>
      </c>
      <c r="F14" s="20">
        <v>41.75</v>
      </c>
      <c r="G14" s="21">
        <v>40.4708</v>
      </c>
      <c r="H14" s="20">
        <f t="shared" si="0"/>
        <v>0.25</v>
      </c>
      <c r="I14" s="13" t="s">
        <v>9</v>
      </c>
      <c r="J14" s="21">
        <v>36.91</v>
      </c>
      <c r="K14" s="30">
        <v>39.08</v>
      </c>
      <c r="L14" s="31">
        <v>41.25</v>
      </c>
      <c r="M14" s="32">
        <v>39.5621</v>
      </c>
      <c r="N14" s="20">
        <f t="shared" si="1"/>
        <v>0.480000000000004</v>
      </c>
      <c r="O14" s="18">
        <v>46.01</v>
      </c>
      <c r="P14" s="20">
        <v>46.0424</v>
      </c>
      <c r="Q14" s="16">
        <f t="shared" si="2"/>
        <v>-0.03240000000000265</v>
      </c>
      <c r="R14" s="1"/>
      <c r="S14" s="1"/>
      <c r="T14" s="1"/>
      <c r="U14" t="str">
        <f t="shared" si="3"/>
        <v>Correcto</v>
      </c>
      <c r="V14" t="str">
        <f t="shared" si="4"/>
        <v>Correcto</v>
      </c>
      <c r="W14" t="str">
        <f t="shared" si="5"/>
        <v>Correcto</v>
      </c>
      <c r="X14" t="str">
        <f t="shared" si="6"/>
        <v>Correcto</v>
      </c>
    </row>
    <row r="15" spans="1:24" ht="24" thickBot="1">
      <c r="A15" s="10">
        <v>14</v>
      </c>
      <c r="B15" s="11" t="s">
        <v>23</v>
      </c>
      <c r="C15" s="12" t="s">
        <v>0</v>
      </c>
      <c r="D15" s="18">
        <v>66.5</v>
      </c>
      <c r="E15" s="19">
        <v>67.61</v>
      </c>
      <c r="F15" s="20">
        <v>68.73</v>
      </c>
      <c r="G15" s="21">
        <v>68.0521</v>
      </c>
      <c r="H15" s="20">
        <f t="shared" si="0"/>
        <v>0.4399999999999977</v>
      </c>
      <c r="I15" s="13" t="s">
        <v>12</v>
      </c>
      <c r="J15" s="21">
        <v>19.21</v>
      </c>
      <c r="K15" s="30">
        <v>20.01</v>
      </c>
      <c r="L15" s="31">
        <v>20.81</v>
      </c>
      <c r="M15" s="32">
        <v>20.0358</v>
      </c>
      <c r="N15" s="20">
        <f t="shared" si="1"/>
        <v>0.029999999999997584</v>
      </c>
      <c r="O15" s="18">
        <v>64.2</v>
      </c>
      <c r="P15" s="20">
        <v>63.7381</v>
      </c>
      <c r="Q15" s="16">
        <f t="shared" si="2"/>
        <v>0.4619</v>
      </c>
      <c r="R15" s="1"/>
      <c r="S15" s="1"/>
      <c r="T15" s="1"/>
      <c r="U15" t="str">
        <f t="shared" si="3"/>
        <v>Correcto</v>
      </c>
      <c r="V15" t="str">
        <f t="shared" si="4"/>
        <v>Correcto</v>
      </c>
      <c r="W15" t="str">
        <f t="shared" si="5"/>
        <v>Correcto</v>
      </c>
      <c r="X15" t="str">
        <f t="shared" si="6"/>
        <v>Correcto</v>
      </c>
    </row>
    <row r="16" spans="1:24" ht="24" thickBot="1">
      <c r="A16" s="10">
        <v>15</v>
      </c>
      <c r="B16" s="11" t="s">
        <v>26</v>
      </c>
      <c r="C16" s="12" t="s">
        <v>9</v>
      </c>
      <c r="D16" s="18">
        <v>47.05</v>
      </c>
      <c r="E16" s="19">
        <v>48.39</v>
      </c>
      <c r="F16" s="20">
        <v>49.73</v>
      </c>
      <c r="G16" s="21">
        <v>48.5793</v>
      </c>
      <c r="H16" s="20">
        <f t="shared" si="0"/>
        <v>0.18999999999999773</v>
      </c>
      <c r="I16" s="13" t="s">
        <v>12</v>
      </c>
      <c r="J16" s="21">
        <v>36.68</v>
      </c>
      <c r="K16" s="30">
        <v>37.85</v>
      </c>
      <c r="L16" s="31">
        <v>39.02</v>
      </c>
      <c r="M16" s="32">
        <v>38.5319</v>
      </c>
      <c r="N16" s="20">
        <f t="shared" si="1"/>
        <v>0.6799999999999997</v>
      </c>
      <c r="O16" s="18">
        <v>51.22</v>
      </c>
      <c r="P16" s="20">
        <v>51.1858</v>
      </c>
      <c r="Q16" s="16">
        <f t="shared" si="2"/>
        <v>0.034199999999998454</v>
      </c>
      <c r="R16" s="1"/>
      <c r="S16" s="1"/>
      <c r="T16" s="1"/>
      <c r="U16" t="str">
        <f t="shared" si="3"/>
        <v>Correcto</v>
      </c>
      <c r="V16" t="str">
        <f t="shared" si="4"/>
        <v>Correcto</v>
      </c>
      <c r="W16" t="str">
        <f t="shared" si="5"/>
        <v>Correcto</v>
      </c>
      <c r="X16" t="str">
        <f t="shared" si="6"/>
        <v>Correcto</v>
      </c>
    </row>
    <row r="17" spans="1:24" ht="24" thickBot="1">
      <c r="A17" s="10">
        <v>16</v>
      </c>
      <c r="B17" s="11" t="s">
        <v>31</v>
      </c>
      <c r="C17" s="12" t="s">
        <v>9</v>
      </c>
      <c r="D17" s="18">
        <v>52.62</v>
      </c>
      <c r="E17" s="19">
        <v>54.59</v>
      </c>
      <c r="F17" s="20">
        <v>56.56</v>
      </c>
      <c r="G17" s="21">
        <v>54.7551</v>
      </c>
      <c r="H17" s="20">
        <f t="shared" si="0"/>
        <v>0.1699999999999946</v>
      </c>
      <c r="I17" s="13" t="s">
        <v>83</v>
      </c>
      <c r="J17" s="21">
        <v>37.77</v>
      </c>
      <c r="K17" s="30">
        <v>39.64</v>
      </c>
      <c r="L17" s="31">
        <v>41.5</v>
      </c>
      <c r="M17" s="32">
        <v>38.9814</v>
      </c>
      <c r="N17" s="20">
        <f t="shared" si="1"/>
        <v>-0.6600000000000037</v>
      </c>
      <c r="O17" s="18">
        <v>60.07</v>
      </c>
      <c r="P17" s="20">
        <v>60.9059</v>
      </c>
      <c r="Q17" s="16">
        <f t="shared" si="2"/>
        <v>-0.8359000000000023</v>
      </c>
      <c r="R17" s="1"/>
      <c r="S17" s="1"/>
      <c r="T17" s="1"/>
      <c r="U17" t="str">
        <f t="shared" si="3"/>
        <v>Correcto</v>
      </c>
      <c r="V17" t="str">
        <f t="shared" si="4"/>
        <v>Correcto</v>
      </c>
      <c r="W17" t="str">
        <f t="shared" si="5"/>
        <v>Correcto</v>
      </c>
      <c r="X17" t="str">
        <f t="shared" si="6"/>
        <v>Correcto</v>
      </c>
    </row>
    <row r="18" spans="1:24" ht="23.25">
      <c r="A18" s="10">
        <v>17</v>
      </c>
      <c r="B18" s="11" t="s">
        <v>35</v>
      </c>
      <c r="C18" s="12" t="s">
        <v>12</v>
      </c>
      <c r="D18" s="22">
        <v>48.37</v>
      </c>
      <c r="E18" s="23">
        <v>49.95</v>
      </c>
      <c r="F18" s="24">
        <v>51.54</v>
      </c>
      <c r="G18" s="25">
        <v>50.6499</v>
      </c>
      <c r="H18" s="26">
        <f t="shared" si="0"/>
        <v>0.6999999999999957</v>
      </c>
      <c r="I18" s="13" t="s">
        <v>9</v>
      </c>
      <c r="J18" s="25">
        <v>37.59</v>
      </c>
      <c r="K18" s="34">
        <v>39.17</v>
      </c>
      <c r="L18" s="35">
        <v>40.75</v>
      </c>
      <c r="M18" s="36">
        <v>38.2896</v>
      </c>
      <c r="N18" s="26">
        <f t="shared" si="1"/>
        <v>-0.8800000000000026</v>
      </c>
      <c r="O18" s="22">
        <v>55.01</v>
      </c>
      <c r="P18" s="26">
        <v>54.0095</v>
      </c>
      <c r="Q18" s="16">
        <f t="shared" si="2"/>
        <v>1.0004999999999953</v>
      </c>
      <c r="R18" s="1"/>
      <c r="S18" s="1"/>
      <c r="T18" s="1"/>
      <c r="U18" t="str">
        <f t="shared" si="3"/>
        <v>Correcto</v>
      </c>
      <c r="V18" t="str">
        <f t="shared" si="4"/>
        <v>Correcto</v>
      </c>
      <c r="W18" t="str">
        <f t="shared" si="5"/>
        <v>Correcto</v>
      </c>
      <c r="X18" t="str">
        <f t="shared" si="6"/>
        <v>Correcto</v>
      </c>
    </row>
    <row r="20" spans="4:17" ht="23.25">
      <c r="D20" s="99" t="s">
        <v>115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5:17" ht="23.25">
      <c r="E21" t="s">
        <v>0</v>
      </c>
      <c r="F21" t="s">
        <v>1</v>
      </c>
      <c r="G21" t="s">
        <v>2</v>
      </c>
      <c r="H21" t="s">
        <v>3</v>
      </c>
      <c r="I21" t="s">
        <v>4</v>
      </c>
      <c r="J21" t="s">
        <v>5</v>
      </c>
      <c r="K21" t="s">
        <v>6</v>
      </c>
      <c r="L21" t="s">
        <v>7</v>
      </c>
      <c r="M21" t="s">
        <v>8</v>
      </c>
      <c r="N21" t="s">
        <v>9</v>
      </c>
      <c r="O21" t="s">
        <v>10</v>
      </c>
      <c r="P21" t="s">
        <v>11</v>
      </c>
      <c r="Q21" t="s">
        <v>12</v>
      </c>
    </row>
    <row r="22" spans="4:17" ht="23.25">
      <c r="D22" s="9" t="s">
        <v>22</v>
      </c>
      <c r="E22" s="3">
        <v>0</v>
      </c>
      <c r="F22" s="3">
        <v>0</v>
      </c>
      <c r="G22" s="3">
        <v>0</v>
      </c>
      <c r="H22" s="3">
        <v>2.6709</v>
      </c>
      <c r="I22" s="3">
        <v>2.3328</v>
      </c>
      <c r="J22" s="3">
        <v>0.603</v>
      </c>
      <c r="K22" s="3">
        <v>1.529</v>
      </c>
      <c r="L22" s="3">
        <v>0.7824</v>
      </c>
      <c r="M22" s="3">
        <v>8.7223</v>
      </c>
      <c r="N22" s="3">
        <v>43.2003</v>
      </c>
      <c r="O22" s="3">
        <v>0</v>
      </c>
      <c r="P22" s="3">
        <v>0</v>
      </c>
      <c r="Q22" s="3">
        <v>37.356</v>
      </c>
    </row>
    <row r="23" spans="4:17" ht="23.25">
      <c r="D23" s="9" t="s">
        <v>24</v>
      </c>
      <c r="E23" s="3">
        <v>0</v>
      </c>
      <c r="F23" s="3">
        <v>0</v>
      </c>
      <c r="G23" s="3">
        <v>0</v>
      </c>
      <c r="H23" s="3">
        <v>1.6815</v>
      </c>
      <c r="I23" s="3">
        <v>3.0421</v>
      </c>
      <c r="J23" s="3">
        <v>0.7345</v>
      </c>
      <c r="K23" s="3">
        <v>0.7472</v>
      </c>
      <c r="L23" s="3">
        <v>0.3781</v>
      </c>
      <c r="M23" s="3">
        <v>1.066</v>
      </c>
      <c r="N23" s="3">
        <v>53.4948</v>
      </c>
      <c r="O23" s="3">
        <v>0</v>
      </c>
      <c r="P23" s="3">
        <v>0</v>
      </c>
      <c r="Q23" s="3">
        <v>36.4306</v>
      </c>
    </row>
    <row r="24" spans="4:17" ht="23.25">
      <c r="D24" s="9" t="s">
        <v>25</v>
      </c>
      <c r="E24" s="3">
        <v>0</v>
      </c>
      <c r="F24" s="3">
        <v>0</v>
      </c>
      <c r="G24" s="3">
        <v>0</v>
      </c>
      <c r="H24" s="3">
        <v>2.2269</v>
      </c>
      <c r="I24" s="3">
        <v>2.8222</v>
      </c>
      <c r="J24" s="3">
        <v>0.4997</v>
      </c>
      <c r="K24" s="3">
        <v>1.5544</v>
      </c>
      <c r="L24" s="3">
        <v>0.4314</v>
      </c>
      <c r="M24" s="3">
        <v>0.8802</v>
      </c>
      <c r="N24" s="3">
        <v>63.8418</v>
      </c>
      <c r="O24" s="3">
        <v>0</v>
      </c>
      <c r="P24" s="3">
        <v>0</v>
      </c>
      <c r="Q24" s="3">
        <v>25.4524</v>
      </c>
    </row>
    <row r="25" spans="4:17" ht="23.25">
      <c r="D25" s="9" t="s">
        <v>27</v>
      </c>
      <c r="E25" s="3">
        <v>0</v>
      </c>
      <c r="F25" s="3">
        <v>0</v>
      </c>
      <c r="G25" s="3">
        <v>0</v>
      </c>
      <c r="H25" s="3">
        <v>2.7657</v>
      </c>
      <c r="I25" s="3">
        <v>2.7447</v>
      </c>
      <c r="J25" s="3">
        <v>0.8846</v>
      </c>
      <c r="K25" s="3">
        <v>1.7491</v>
      </c>
      <c r="L25" s="3">
        <v>1.1611</v>
      </c>
      <c r="M25" s="3">
        <v>1.3647</v>
      </c>
      <c r="N25" s="3">
        <v>40.3597</v>
      </c>
      <c r="O25" s="3">
        <v>0</v>
      </c>
      <c r="P25" s="3">
        <v>0</v>
      </c>
      <c r="Q25" s="3">
        <v>44.3392</v>
      </c>
    </row>
    <row r="26" spans="4:17" ht="23.25">
      <c r="D26" s="9" t="s">
        <v>28</v>
      </c>
      <c r="E26" s="3">
        <v>23.0781</v>
      </c>
      <c r="F26" s="3">
        <v>0</v>
      </c>
      <c r="G26" s="3">
        <v>0</v>
      </c>
      <c r="H26" s="3">
        <v>8.2633</v>
      </c>
      <c r="I26" s="3">
        <v>2.617</v>
      </c>
      <c r="J26" s="3">
        <v>0.6217</v>
      </c>
      <c r="K26" s="3">
        <v>1.5349</v>
      </c>
      <c r="L26" s="3">
        <v>0.9298</v>
      </c>
      <c r="M26" s="3">
        <v>1.5916</v>
      </c>
      <c r="N26" s="3">
        <v>0</v>
      </c>
      <c r="O26" s="3">
        <v>19.871</v>
      </c>
      <c r="P26" s="3">
        <v>0</v>
      </c>
      <c r="Q26" s="3">
        <v>36.891</v>
      </c>
    </row>
    <row r="27" spans="4:17" ht="23.25">
      <c r="D27" s="9" t="s">
        <v>29</v>
      </c>
      <c r="E27" s="3">
        <v>0</v>
      </c>
      <c r="F27" s="3">
        <v>0</v>
      </c>
      <c r="G27" s="3">
        <v>0</v>
      </c>
      <c r="H27" s="3">
        <v>3.098</v>
      </c>
      <c r="I27" s="3">
        <v>2.676</v>
      </c>
      <c r="J27" s="3">
        <v>0.7609</v>
      </c>
      <c r="K27" s="3">
        <v>1.5908</v>
      </c>
      <c r="L27" s="3">
        <v>0.5691</v>
      </c>
      <c r="M27" s="3">
        <v>1.1671</v>
      </c>
      <c r="N27" s="3">
        <v>30.4015</v>
      </c>
      <c r="O27" s="3">
        <v>0</v>
      </c>
      <c r="P27" s="3">
        <v>0</v>
      </c>
      <c r="Q27" s="3">
        <v>59.274</v>
      </c>
    </row>
    <row r="28" spans="4:17" ht="23.25">
      <c r="D28" s="9" t="s">
        <v>30</v>
      </c>
      <c r="E28" s="3">
        <v>0</v>
      </c>
      <c r="F28" s="3">
        <v>0</v>
      </c>
      <c r="G28" s="3">
        <v>0</v>
      </c>
      <c r="H28" s="3">
        <v>0</v>
      </c>
      <c r="I28" s="3">
        <v>2.7161</v>
      </c>
      <c r="J28" s="3">
        <v>0.7368</v>
      </c>
      <c r="K28" s="3">
        <v>2.02</v>
      </c>
      <c r="L28" s="3">
        <v>0.7563</v>
      </c>
      <c r="M28" s="3">
        <v>1.9368</v>
      </c>
      <c r="N28" s="3">
        <v>50.174</v>
      </c>
      <c r="O28" s="3">
        <v>0</v>
      </c>
      <c r="P28" s="3">
        <v>39.7526</v>
      </c>
      <c r="Q28" s="3">
        <v>0</v>
      </c>
    </row>
    <row r="29" spans="4:17" ht="23.25">
      <c r="D29" s="9" t="s">
        <v>32</v>
      </c>
      <c r="E29" s="3">
        <v>0</v>
      </c>
      <c r="F29" s="3">
        <v>0</v>
      </c>
      <c r="G29" s="3">
        <v>0</v>
      </c>
      <c r="H29" s="3">
        <v>4.0432</v>
      </c>
      <c r="I29" s="3">
        <v>1.8124</v>
      </c>
      <c r="J29" s="3">
        <v>0.8805</v>
      </c>
      <c r="K29" s="3">
        <v>3.8767</v>
      </c>
      <c r="L29" s="3">
        <v>0.8743</v>
      </c>
      <c r="M29" s="3">
        <v>4.8381</v>
      </c>
      <c r="N29" s="3">
        <v>33.4827</v>
      </c>
      <c r="O29" s="3">
        <v>0</v>
      </c>
      <c r="P29" s="3">
        <v>0</v>
      </c>
      <c r="Q29" s="3">
        <v>36.8118</v>
      </c>
    </row>
    <row r="30" spans="4:17" ht="23.25">
      <c r="D30" s="9" t="s">
        <v>21</v>
      </c>
      <c r="E30" s="3">
        <v>0</v>
      </c>
      <c r="F30" s="3">
        <v>0</v>
      </c>
      <c r="G30" s="3">
        <v>0</v>
      </c>
      <c r="H30" s="3">
        <v>0</v>
      </c>
      <c r="I30" s="3">
        <v>2.6186</v>
      </c>
      <c r="J30" s="3">
        <v>0.6268</v>
      </c>
      <c r="K30" s="3">
        <v>1.2623</v>
      </c>
      <c r="L30" s="3">
        <v>0.4625</v>
      </c>
      <c r="M30" s="3">
        <v>2.002</v>
      </c>
      <c r="N30" s="3">
        <v>56.6496</v>
      </c>
      <c r="O30" s="3">
        <v>0</v>
      </c>
      <c r="P30" s="3">
        <v>34.7921</v>
      </c>
      <c r="Q30" s="3">
        <v>0</v>
      </c>
    </row>
    <row r="31" spans="4:17" ht="23.25">
      <c r="D31" s="9" t="s">
        <v>33</v>
      </c>
      <c r="E31" s="3">
        <v>7.2266</v>
      </c>
      <c r="F31" s="3">
        <v>0</v>
      </c>
      <c r="G31" s="3">
        <v>0</v>
      </c>
      <c r="H31" s="3">
        <v>6.1491</v>
      </c>
      <c r="I31" s="3">
        <v>1.9071</v>
      </c>
      <c r="J31" s="3">
        <v>0.7737</v>
      </c>
      <c r="K31" s="3">
        <v>2.496</v>
      </c>
      <c r="L31" s="3">
        <v>0.97</v>
      </c>
      <c r="M31" s="3">
        <v>1.4715</v>
      </c>
      <c r="N31" s="3">
        <v>0</v>
      </c>
      <c r="O31" s="3">
        <v>31.3861</v>
      </c>
      <c r="P31" s="3">
        <v>0</v>
      </c>
      <c r="Q31" s="3">
        <v>41.9921</v>
      </c>
    </row>
    <row r="32" spans="4:17" ht="23.25">
      <c r="D32" s="9" t="s">
        <v>34</v>
      </c>
      <c r="E32" s="3">
        <v>0</v>
      </c>
      <c r="F32" s="3">
        <v>0</v>
      </c>
      <c r="G32" s="3">
        <v>0</v>
      </c>
      <c r="H32" s="3">
        <v>1.643</v>
      </c>
      <c r="I32" s="3">
        <v>9.682</v>
      </c>
      <c r="J32" s="3">
        <v>0.6912</v>
      </c>
      <c r="K32" s="3">
        <v>0.8664</v>
      </c>
      <c r="L32" s="3">
        <v>0.4184</v>
      </c>
      <c r="M32" s="3">
        <v>3.7996</v>
      </c>
      <c r="N32" s="3">
        <v>41.8379</v>
      </c>
      <c r="O32" s="3">
        <v>0</v>
      </c>
      <c r="P32" s="3">
        <v>0</v>
      </c>
      <c r="Q32" s="3">
        <v>39.269</v>
      </c>
    </row>
    <row r="33" spans="4:17" ht="23.25">
      <c r="D33" s="9" t="s">
        <v>36</v>
      </c>
      <c r="E33" s="3">
        <v>0</v>
      </c>
      <c r="F33" s="3">
        <v>0</v>
      </c>
      <c r="G33" s="3">
        <v>0</v>
      </c>
      <c r="H33" s="3">
        <v>4.3433</v>
      </c>
      <c r="I33" s="3">
        <v>4.3976</v>
      </c>
      <c r="J33" s="3">
        <v>0.7044</v>
      </c>
      <c r="K33" s="3">
        <v>1.4782</v>
      </c>
      <c r="L33" s="3">
        <v>1.28</v>
      </c>
      <c r="M33" s="3">
        <v>1.4638</v>
      </c>
      <c r="N33" s="3">
        <v>39.7656</v>
      </c>
      <c r="O33" s="3">
        <v>0</v>
      </c>
      <c r="P33" s="3">
        <v>0</v>
      </c>
      <c r="Q33" s="3">
        <v>40.8538</v>
      </c>
    </row>
    <row r="34" spans="4:17" ht="23.25">
      <c r="D34" s="9" t="s">
        <v>23</v>
      </c>
      <c r="E34" s="3">
        <v>66.8753</v>
      </c>
      <c r="F34" s="3">
        <v>5.5841</v>
      </c>
      <c r="G34" s="3">
        <v>0.8753</v>
      </c>
      <c r="H34" s="3">
        <v>0.69</v>
      </c>
      <c r="I34" s="3">
        <v>1.5959</v>
      </c>
      <c r="J34" s="3">
        <v>0.2575</v>
      </c>
      <c r="K34" s="3">
        <v>0.3978</v>
      </c>
      <c r="L34" s="3">
        <v>0.2608</v>
      </c>
      <c r="M34" s="3">
        <v>0.4218</v>
      </c>
      <c r="N34" s="3">
        <v>0</v>
      </c>
      <c r="O34" s="3">
        <v>0</v>
      </c>
      <c r="P34" s="3">
        <v>0</v>
      </c>
      <c r="Q34" s="3">
        <v>19.7862</v>
      </c>
    </row>
    <row r="35" spans="4:17" ht="23.25">
      <c r="D35" s="9" t="s">
        <v>26</v>
      </c>
      <c r="E35" s="3">
        <v>0</v>
      </c>
      <c r="F35" s="3">
        <v>0</v>
      </c>
      <c r="G35" s="3">
        <v>0</v>
      </c>
      <c r="H35" s="3">
        <v>2.1381</v>
      </c>
      <c r="I35" s="3">
        <v>3.3564</v>
      </c>
      <c r="J35" s="3">
        <v>0.7713</v>
      </c>
      <c r="K35" s="3">
        <v>1.6148</v>
      </c>
      <c r="L35" s="3">
        <v>0.8471</v>
      </c>
      <c r="M35" s="3">
        <v>1.1967</v>
      </c>
      <c r="N35" s="3">
        <v>49.4341</v>
      </c>
      <c r="O35" s="3">
        <v>0</v>
      </c>
      <c r="P35" s="3">
        <v>0</v>
      </c>
      <c r="Q35" s="3">
        <v>39.2446</v>
      </c>
    </row>
    <row r="36" spans="4:17" ht="23.25">
      <c r="D36" s="9" t="s">
        <v>31</v>
      </c>
      <c r="E36" s="3">
        <v>0</v>
      </c>
      <c r="F36" s="3">
        <v>0</v>
      </c>
      <c r="G36" s="3">
        <v>0</v>
      </c>
      <c r="H36" s="3">
        <v>0</v>
      </c>
      <c r="I36" s="3">
        <v>1.7559</v>
      </c>
      <c r="J36" s="3">
        <v>0.3173</v>
      </c>
      <c r="K36" s="3">
        <v>0.4645</v>
      </c>
      <c r="L36" s="3">
        <v>0.3324</v>
      </c>
      <c r="M36" s="3">
        <v>0.473</v>
      </c>
      <c r="N36" s="3">
        <v>53.8921</v>
      </c>
      <c r="O36" s="3">
        <v>0</v>
      </c>
      <c r="P36" s="3">
        <v>38.9267</v>
      </c>
      <c r="Q36" s="3">
        <v>0</v>
      </c>
    </row>
    <row r="37" spans="4:17" ht="23.25">
      <c r="D37" s="9" t="s">
        <v>35</v>
      </c>
      <c r="E37" s="3">
        <v>0</v>
      </c>
      <c r="F37" s="3">
        <v>0</v>
      </c>
      <c r="G37" s="3">
        <v>0</v>
      </c>
      <c r="H37" s="3">
        <v>1.4834</v>
      </c>
      <c r="I37" s="3">
        <v>2.5561</v>
      </c>
      <c r="J37" s="3">
        <v>0.4738</v>
      </c>
      <c r="K37" s="3">
        <v>1.1143</v>
      </c>
      <c r="L37" s="3">
        <v>0.7538</v>
      </c>
      <c r="M37" s="3">
        <v>1.2497</v>
      </c>
      <c r="N37" s="3">
        <v>36.8689</v>
      </c>
      <c r="O37" s="3">
        <v>0</v>
      </c>
      <c r="P37" s="3">
        <v>0</v>
      </c>
      <c r="Q37" s="3">
        <v>46.8241</v>
      </c>
    </row>
  </sheetData>
  <sheetProtection/>
  <mergeCells count="14">
    <mergeCell ref="B1:B2"/>
    <mergeCell ref="C1:C2"/>
    <mergeCell ref="A1:A2"/>
    <mergeCell ref="Q1:Q2"/>
    <mergeCell ref="D20:Q20"/>
    <mergeCell ref="I1:I2"/>
    <mergeCell ref="J1:L1"/>
    <mergeCell ref="M1:M2"/>
    <mergeCell ref="N1:N2"/>
    <mergeCell ref="O1:O2"/>
    <mergeCell ref="P1:P2"/>
    <mergeCell ref="D1:F1"/>
    <mergeCell ref="G1:G2"/>
    <mergeCell ref="H1:H2"/>
  </mergeCells>
  <conditionalFormatting sqref="E22:Q22">
    <cfRule type="top10" priority="16" dxfId="35" stopIfTrue="1" rank="1"/>
  </conditionalFormatting>
  <conditionalFormatting sqref="E23:Q23">
    <cfRule type="top10" priority="15" dxfId="35" stopIfTrue="1" rank="1"/>
  </conditionalFormatting>
  <conditionalFormatting sqref="E24:Q24">
    <cfRule type="top10" priority="14" dxfId="35" stopIfTrue="1" rank="1"/>
  </conditionalFormatting>
  <conditionalFormatting sqref="E25:Q25">
    <cfRule type="top10" priority="13" dxfId="35" stopIfTrue="1" rank="1"/>
  </conditionalFormatting>
  <conditionalFormatting sqref="E26:Q26">
    <cfRule type="top10" priority="12" dxfId="35" stopIfTrue="1" rank="1"/>
  </conditionalFormatting>
  <conditionalFormatting sqref="E27:Q27">
    <cfRule type="top10" priority="11" dxfId="35" stopIfTrue="1" rank="1"/>
  </conditionalFormatting>
  <conditionalFormatting sqref="E29:Q29">
    <cfRule type="top10" priority="10" dxfId="35" stopIfTrue="1" rank="1"/>
  </conditionalFormatting>
  <conditionalFormatting sqref="E30:Q30">
    <cfRule type="top10" priority="9" dxfId="35" stopIfTrue="1" rank="1"/>
  </conditionalFormatting>
  <conditionalFormatting sqref="E31:Q31">
    <cfRule type="top10" priority="8" dxfId="35" stopIfTrue="1" rank="1"/>
  </conditionalFormatting>
  <conditionalFormatting sqref="E32:Q32">
    <cfRule type="top10" priority="7" dxfId="35" stopIfTrue="1" rank="1"/>
  </conditionalFormatting>
  <conditionalFormatting sqref="E33:Q33">
    <cfRule type="top10" priority="6" dxfId="35" stopIfTrue="1" rank="1"/>
  </conditionalFormatting>
  <conditionalFormatting sqref="E34:Q34">
    <cfRule type="top10" priority="5" dxfId="35" stopIfTrue="1" rank="1"/>
  </conditionalFormatting>
  <conditionalFormatting sqref="E28:Q28">
    <cfRule type="top10" priority="4" dxfId="35" stopIfTrue="1" rank="1"/>
  </conditionalFormatting>
  <conditionalFormatting sqref="E35:Q35">
    <cfRule type="top10" priority="3" dxfId="35" stopIfTrue="1" rank="1"/>
  </conditionalFormatting>
  <conditionalFormatting sqref="E36:Q36">
    <cfRule type="top10" priority="2" dxfId="35" stopIfTrue="1" rank="1"/>
  </conditionalFormatting>
  <conditionalFormatting sqref="E37:Q37">
    <cfRule type="top10" priority="1" dxfId="35" stopIfTrue="1" rank="1"/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8"/>
  <sheetViews>
    <sheetView zoomScalePageLayoutView="0" workbookViewId="0" topLeftCell="A1">
      <selection activeCell="AI2" sqref="AI2:AI17"/>
    </sheetView>
  </sheetViews>
  <sheetFormatPr defaultColWidth="10.66015625" defaultRowHeight="23.25"/>
  <cols>
    <col min="2" max="2" width="21" style="0" customWidth="1"/>
    <col min="3" max="28" width="5" style="0" customWidth="1"/>
    <col min="29" max="32" width="6.41015625" style="0" customWidth="1"/>
    <col min="33" max="33" width="11.08203125" style="0" customWidth="1"/>
    <col min="34" max="34" width="5.66015625" style="0" customWidth="1"/>
    <col min="35" max="35" width="7.58203125" style="0" bestFit="1" customWidth="1"/>
  </cols>
  <sheetData>
    <row r="1" spans="2:35" ht="51">
      <c r="B1" s="38" t="s">
        <v>87</v>
      </c>
      <c r="C1" s="39" t="s">
        <v>0</v>
      </c>
      <c r="D1" s="39" t="s">
        <v>1</v>
      </c>
      <c r="E1" s="39" t="s">
        <v>2</v>
      </c>
      <c r="F1" s="39" t="s">
        <v>3</v>
      </c>
      <c r="G1" s="39" t="s">
        <v>88</v>
      </c>
      <c r="H1" s="39" t="s">
        <v>4</v>
      </c>
      <c r="I1" s="39" t="s">
        <v>89</v>
      </c>
      <c r="J1" s="39" t="s">
        <v>5</v>
      </c>
      <c r="K1" s="39" t="s">
        <v>6</v>
      </c>
      <c r="L1" s="39" t="s">
        <v>7</v>
      </c>
      <c r="M1" s="39" t="s">
        <v>8</v>
      </c>
      <c r="N1" s="39" t="s">
        <v>90</v>
      </c>
      <c r="O1" s="39" t="s">
        <v>91</v>
      </c>
      <c r="P1" s="39" t="s">
        <v>92</v>
      </c>
      <c r="Q1" s="39" t="s">
        <v>93</v>
      </c>
      <c r="R1" s="39" t="s">
        <v>94</v>
      </c>
      <c r="S1" s="39" t="s">
        <v>95</v>
      </c>
      <c r="T1" s="39" t="s">
        <v>96</v>
      </c>
      <c r="U1" s="39" t="s">
        <v>97</v>
      </c>
      <c r="V1" s="39" t="s">
        <v>98</v>
      </c>
      <c r="W1" s="39" t="s">
        <v>99</v>
      </c>
      <c r="X1" s="39" t="s">
        <v>100</v>
      </c>
      <c r="Y1" s="39" t="s">
        <v>101</v>
      </c>
      <c r="Z1" s="39" t="s">
        <v>102</v>
      </c>
      <c r="AA1" s="39" t="s">
        <v>103</v>
      </c>
      <c r="AB1" s="39" t="s">
        <v>104</v>
      </c>
      <c r="AC1" s="40" t="s">
        <v>105</v>
      </c>
      <c r="AD1" s="40" t="s">
        <v>105</v>
      </c>
      <c r="AE1" s="40" t="s">
        <v>105</v>
      </c>
      <c r="AF1" s="40" t="s">
        <v>105</v>
      </c>
      <c r="AG1" s="39" t="s">
        <v>106</v>
      </c>
      <c r="AH1" s="39" t="s">
        <v>107</v>
      </c>
      <c r="AI1" s="41" t="s">
        <v>108</v>
      </c>
    </row>
    <row r="2" spans="1:35" ht="23.25">
      <c r="A2">
        <v>2</v>
      </c>
      <c r="B2" s="42" t="s">
        <v>22</v>
      </c>
      <c r="C2" s="43">
        <v>59865</v>
      </c>
      <c r="D2" s="43">
        <v>22206</v>
      </c>
      <c r="E2" s="43">
        <v>4384</v>
      </c>
      <c r="F2" s="43">
        <v>5506</v>
      </c>
      <c r="G2" s="43">
        <v>2870</v>
      </c>
      <c r="H2" s="43">
        <v>4809</v>
      </c>
      <c r="I2" s="43">
        <v>73237</v>
      </c>
      <c r="J2" s="43">
        <v>1243</v>
      </c>
      <c r="K2" s="43">
        <v>3152</v>
      </c>
      <c r="L2" s="43">
        <v>1613</v>
      </c>
      <c r="M2" s="43">
        <v>17981</v>
      </c>
      <c r="N2" s="43">
        <v>0</v>
      </c>
      <c r="O2" s="43">
        <v>0</v>
      </c>
      <c r="P2" s="43">
        <v>0</v>
      </c>
      <c r="Q2" s="43">
        <v>0</v>
      </c>
      <c r="R2" s="43">
        <v>0</v>
      </c>
      <c r="S2" s="43">
        <v>0</v>
      </c>
      <c r="T2" s="43">
        <v>0</v>
      </c>
      <c r="U2" s="43">
        <v>2085</v>
      </c>
      <c r="V2" s="43">
        <v>366</v>
      </c>
      <c r="W2" s="43">
        <v>111</v>
      </c>
      <c r="X2" s="43">
        <v>40</v>
      </c>
      <c r="Y2" s="43">
        <v>0</v>
      </c>
      <c r="Z2" s="43">
        <v>0</v>
      </c>
      <c r="AA2" s="43">
        <v>0</v>
      </c>
      <c r="AB2" s="43">
        <v>902</v>
      </c>
      <c r="AC2" s="44">
        <v>89057</v>
      </c>
      <c r="AD2" s="44">
        <v>0</v>
      </c>
      <c r="AE2" s="44">
        <v>0</v>
      </c>
      <c r="AF2" s="44">
        <v>77009</v>
      </c>
      <c r="AG2" s="43">
        <v>240</v>
      </c>
      <c r="AH2" s="43">
        <v>5539</v>
      </c>
      <c r="AI2" s="43">
        <v>206149</v>
      </c>
    </row>
    <row r="3" spans="1:35" ht="23.25">
      <c r="A3">
        <v>3</v>
      </c>
      <c r="B3" s="42" t="s">
        <v>111</v>
      </c>
      <c r="C3" s="43">
        <v>111016</v>
      </c>
      <c r="D3" s="43">
        <v>39082</v>
      </c>
      <c r="E3" s="43">
        <v>21147</v>
      </c>
      <c r="F3" s="43">
        <v>5581</v>
      </c>
      <c r="G3" s="43">
        <v>4472</v>
      </c>
      <c r="H3" s="43">
        <v>10097</v>
      </c>
      <c r="I3" s="43">
        <v>115046</v>
      </c>
      <c r="J3" s="43">
        <v>2438</v>
      </c>
      <c r="K3" s="43">
        <v>2480</v>
      </c>
      <c r="L3" s="43">
        <v>1255</v>
      </c>
      <c r="M3" s="43">
        <v>3538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5231</v>
      </c>
      <c r="V3" s="43">
        <v>662</v>
      </c>
      <c r="W3" s="43">
        <v>266</v>
      </c>
      <c r="X3" s="43">
        <v>148</v>
      </c>
      <c r="Y3" s="43">
        <v>0</v>
      </c>
      <c r="Z3" s="43">
        <v>0</v>
      </c>
      <c r="AA3" s="43">
        <v>0</v>
      </c>
      <c r="AB3" s="43">
        <v>1397</v>
      </c>
      <c r="AC3" s="44">
        <v>177552</v>
      </c>
      <c r="AD3" s="44">
        <v>0</v>
      </c>
      <c r="AE3" s="44">
        <v>0</v>
      </c>
      <c r="AF3" s="44">
        <v>120915</v>
      </c>
      <c r="AG3" s="43">
        <v>764</v>
      </c>
      <c r="AH3" s="43">
        <v>7285</v>
      </c>
      <c r="AI3" s="43">
        <v>331905</v>
      </c>
    </row>
    <row r="4" spans="1:35" ht="23.25">
      <c r="A4">
        <v>4</v>
      </c>
      <c r="B4" s="42" t="s">
        <v>25</v>
      </c>
      <c r="C4" s="43">
        <v>23799</v>
      </c>
      <c r="D4" s="43">
        <v>45155</v>
      </c>
      <c r="E4" s="43">
        <v>1954</v>
      </c>
      <c r="F4" s="43">
        <v>2540</v>
      </c>
      <c r="G4" s="43">
        <v>1692</v>
      </c>
      <c r="H4" s="43">
        <v>3219</v>
      </c>
      <c r="I4" s="43">
        <v>26929</v>
      </c>
      <c r="J4" s="43">
        <v>570</v>
      </c>
      <c r="K4" s="43">
        <v>1773</v>
      </c>
      <c r="L4" s="43">
        <v>492</v>
      </c>
      <c r="M4" s="43">
        <v>1004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1486</v>
      </c>
      <c r="V4" s="43">
        <v>293</v>
      </c>
      <c r="W4" s="43">
        <v>29</v>
      </c>
      <c r="X4" s="43">
        <v>102</v>
      </c>
      <c r="Y4" s="43">
        <v>0</v>
      </c>
      <c r="Z4" s="43">
        <v>0</v>
      </c>
      <c r="AA4" s="43">
        <v>0</v>
      </c>
      <c r="AB4" s="43">
        <v>410</v>
      </c>
      <c r="AC4" s="44">
        <v>72818</v>
      </c>
      <c r="AD4" s="44">
        <v>0</v>
      </c>
      <c r="AE4" s="44">
        <v>0</v>
      </c>
      <c r="AF4" s="44">
        <v>29031</v>
      </c>
      <c r="AG4" s="43">
        <v>87</v>
      </c>
      <c r="AH4" s="43">
        <v>2526</v>
      </c>
      <c r="AI4" s="43">
        <v>114060</v>
      </c>
    </row>
    <row r="5" spans="1:35" ht="23.25">
      <c r="A5">
        <v>5</v>
      </c>
      <c r="B5" s="42" t="s">
        <v>27</v>
      </c>
      <c r="C5" s="43">
        <v>93518</v>
      </c>
      <c r="D5" s="43">
        <v>65992</v>
      </c>
      <c r="E5" s="43">
        <v>48324</v>
      </c>
      <c r="F5" s="43">
        <v>14644</v>
      </c>
      <c r="G5" s="43">
        <v>10830</v>
      </c>
      <c r="H5" s="43">
        <v>14533</v>
      </c>
      <c r="I5" s="43">
        <v>221338</v>
      </c>
      <c r="J5" s="43">
        <v>4684</v>
      </c>
      <c r="K5" s="43">
        <v>9261</v>
      </c>
      <c r="L5" s="43">
        <v>6148</v>
      </c>
      <c r="M5" s="43">
        <v>7226</v>
      </c>
      <c r="N5" s="43">
        <v>9154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4653</v>
      </c>
      <c r="V5" s="43">
        <v>690</v>
      </c>
      <c r="W5" s="43">
        <v>254</v>
      </c>
      <c r="X5" s="43">
        <v>267</v>
      </c>
      <c r="Y5" s="43">
        <v>0</v>
      </c>
      <c r="Z5" s="43">
        <v>0</v>
      </c>
      <c r="AA5" s="43">
        <v>0</v>
      </c>
      <c r="AB5" s="43">
        <v>2601</v>
      </c>
      <c r="AC5" s="44">
        <v>213698</v>
      </c>
      <c r="AD5" s="44">
        <v>0</v>
      </c>
      <c r="AE5" s="44">
        <v>0</v>
      </c>
      <c r="AF5" s="44">
        <v>234769</v>
      </c>
      <c r="AG5" s="43">
        <v>646</v>
      </c>
      <c r="AH5" s="43">
        <v>14721</v>
      </c>
      <c r="AI5" s="43">
        <v>529484</v>
      </c>
    </row>
    <row r="6" spans="1:35" ht="23.25">
      <c r="A6">
        <v>6</v>
      </c>
      <c r="B6" s="42" t="s">
        <v>28</v>
      </c>
      <c r="C6" s="43">
        <v>43211</v>
      </c>
      <c r="D6" s="43">
        <v>22373</v>
      </c>
      <c r="E6" s="43">
        <v>14305</v>
      </c>
      <c r="F6" s="43">
        <v>15472</v>
      </c>
      <c r="G6" s="43">
        <v>2785</v>
      </c>
      <c r="H6" s="43">
        <v>4900</v>
      </c>
      <c r="I6" s="43">
        <v>65360</v>
      </c>
      <c r="J6" s="43">
        <v>1164</v>
      </c>
      <c r="K6" s="43">
        <v>2874</v>
      </c>
      <c r="L6" s="43">
        <v>1741</v>
      </c>
      <c r="M6" s="43">
        <v>2980</v>
      </c>
      <c r="N6" s="43">
        <v>0</v>
      </c>
      <c r="O6" s="43">
        <v>0</v>
      </c>
      <c r="P6" s="43">
        <v>2777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528</v>
      </c>
      <c r="Y6" s="43">
        <v>0</v>
      </c>
      <c r="Z6" s="43">
        <v>0</v>
      </c>
      <c r="AA6" s="43">
        <v>0</v>
      </c>
      <c r="AB6" s="43">
        <v>929</v>
      </c>
      <c r="AC6" s="44">
        <v>0</v>
      </c>
      <c r="AD6" s="44">
        <v>37206</v>
      </c>
      <c r="AE6" s="44">
        <v>0</v>
      </c>
      <c r="AF6" s="44">
        <v>69074</v>
      </c>
      <c r="AG6" s="43">
        <v>294</v>
      </c>
      <c r="AH6" s="43">
        <v>5545</v>
      </c>
      <c r="AI6" s="43">
        <v>187238</v>
      </c>
    </row>
    <row r="7" spans="1:35" ht="23.25">
      <c r="A7">
        <v>7</v>
      </c>
      <c r="B7" s="42" t="s">
        <v>29</v>
      </c>
      <c r="C7" s="43">
        <v>88579</v>
      </c>
      <c r="D7" s="43">
        <v>70938</v>
      </c>
      <c r="E7" s="43">
        <v>36419</v>
      </c>
      <c r="F7" s="43">
        <v>20577</v>
      </c>
      <c r="G7" s="43">
        <v>21084</v>
      </c>
      <c r="H7" s="43">
        <v>17774</v>
      </c>
      <c r="I7" s="43">
        <v>366688</v>
      </c>
      <c r="J7" s="43">
        <v>5054</v>
      </c>
      <c r="K7" s="43">
        <v>10566</v>
      </c>
      <c r="L7" s="43">
        <v>3780</v>
      </c>
      <c r="M7" s="43">
        <v>7752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4486</v>
      </c>
      <c r="V7" s="43">
        <v>845</v>
      </c>
      <c r="W7" s="43">
        <v>306</v>
      </c>
      <c r="X7" s="43">
        <v>353</v>
      </c>
      <c r="Y7" s="43">
        <v>0</v>
      </c>
      <c r="Z7" s="43">
        <v>0</v>
      </c>
      <c r="AA7" s="43">
        <v>0</v>
      </c>
      <c r="AB7" s="43">
        <v>5924</v>
      </c>
      <c r="AC7" s="44">
        <v>201926</v>
      </c>
      <c r="AD7" s="44">
        <v>0</v>
      </c>
      <c r="AE7" s="44">
        <v>0</v>
      </c>
      <c r="AF7" s="44">
        <v>393696</v>
      </c>
      <c r="AG7" s="43">
        <v>867</v>
      </c>
      <c r="AH7" s="43">
        <v>19586</v>
      </c>
      <c r="AI7" s="43">
        <v>681578</v>
      </c>
    </row>
    <row r="8" spans="1:35" ht="23.25">
      <c r="A8">
        <v>8</v>
      </c>
      <c r="B8" s="42" t="s">
        <v>30</v>
      </c>
      <c r="C8" s="43">
        <v>20334</v>
      </c>
      <c r="D8" s="43">
        <v>32255</v>
      </c>
      <c r="E8" s="43">
        <v>2189</v>
      </c>
      <c r="F8" s="43">
        <v>1823</v>
      </c>
      <c r="G8" s="43">
        <v>2136</v>
      </c>
      <c r="H8" s="43">
        <v>3067</v>
      </c>
      <c r="I8" s="43">
        <v>40115</v>
      </c>
      <c r="J8" s="43">
        <v>832</v>
      </c>
      <c r="K8" s="43">
        <v>2281</v>
      </c>
      <c r="L8" s="43">
        <v>854</v>
      </c>
      <c r="M8" s="43">
        <v>2187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1488</v>
      </c>
      <c r="V8" s="43">
        <v>295</v>
      </c>
      <c r="W8" s="43">
        <v>32</v>
      </c>
      <c r="X8" s="43">
        <v>64</v>
      </c>
      <c r="Y8" s="43">
        <v>268</v>
      </c>
      <c r="Z8" s="43">
        <v>42</v>
      </c>
      <c r="AA8" s="43">
        <v>90</v>
      </c>
      <c r="AB8" s="43">
        <v>415</v>
      </c>
      <c r="AC8" s="44">
        <v>56657</v>
      </c>
      <c r="AD8" s="44">
        <v>0</v>
      </c>
      <c r="AE8" s="44">
        <v>44889</v>
      </c>
      <c r="AF8" s="44">
        <v>0</v>
      </c>
      <c r="AG8" s="43">
        <v>146</v>
      </c>
      <c r="AH8" s="43">
        <v>2926</v>
      </c>
      <c r="AI8" s="43">
        <v>113839</v>
      </c>
    </row>
    <row r="9" spans="1:35" ht="23.25">
      <c r="A9">
        <v>9</v>
      </c>
      <c r="B9" s="42" t="s">
        <v>32</v>
      </c>
      <c r="C9" s="43">
        <v>1596</v>
      </c>
      <c r="D9" s="43">
        <v>18656</v>
      </c>
      <c r="E9" s="43">
        <v>682</v>
      </c>
      <c r="F9" s="43">
        <v>2599</v>
      </c>
      <c r="G9" s="43">
        <v>1337</v>
      </c>
      <c r="H9" s="43">
        <v>1165</v>
      </c>
      <c r="I9" s="43">
        <v>21875</v>
      </c>
      <c r="J9" s="43">
        <v>566</v>
      </c>
      <c r="K9" s="43">
        <v>2492</v>
      </c>
      <c r="L9" s="43">
        <v>562</v>
      </c>
      <c r="M9" s="43">
        <v>3110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430</v>
      </c>
      <c r="V9" s="43">
        <v>95</v>
      </c>
      <c r="W9" s="43">
        <v>13</v>
      </c>
      <c r="X9" s="43">
        <v>51</v>
      </c>
      <c r="Y9" s="43">
        <v>0</v>
      </c>
      <c r="Z9" s="43">
        <v>0</v>
      </c>
      <c r="AA9" s="43">
        <v>0</v>
      </c>
      <c r="AB9" s="43">
        <v>451</v>
      </c>
      <c r="AC9" s="44">
        <v>21523</v>
      </c>
      <c r="AD9" s="44">
        <v>0</v>
      </c>
      <c r="AE9" s="44">
        <v>0</v>
      </c>
      <c r="AF9" s="44">
        <v>23663</v>
      </c>
      <c r="AG9" s="43">
        <v>65</v>
      </c>
      <c r="AH9" s="43">
        <v>2089</v>
      </c>
      <c r="AI9" s="43">
        <v>57834</v>
      </c>
    </row>
    <row r="10" spans="1:35" ht="23.25">
      <c r="A10">
        <v>10</v>
      </c>
      <c r="B10" s="42" t="s">
        <v>109</v>
      </c>
      <c r="C10" s="43">
        <v>106614</v>
      </c>
      <c r="D10" s="43">
        <v>44124</v>
      </c>
      <c r="E10" s="43">
        <v>25457</v>
      </c>
      <c r="F10" s="43">
        <v>5654</v>
      </c>
      <c r="G10" s="43">
        <v>4213</v>
      </c>
      <c r="H10" s="43">
        <v>8447</v>
      </c>
      <c r="I10" s="43">
        <v>100505</v>
      </c>
      <c r="J10" s="43">
        <v>2022</v>
      </c>
      <c r="K10" s="43">
        <v>4072</v>
      </c>
      <c r="L10" s="43">
        <v>1492</v>
      </c>
      <c r="M10" s="43">
        <v>6458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3036</v>
      </c>
      <c r="T10" s="43">
        <v>0</v>
      </c>
      <c r="U10" s="43">
        <v>5227</v>
      </c>
      <c r="V10" s="43">
        <v>739</v>
      </c>
      <c r="W10" s="43">
        <v>364</v>
      </c>
      <c r="X10" s="43">
        <v>213</v>
      </c>
      <c r="Y10" s="43">
        <v>701</v>
      </c>
      <c r="Z10" s="43">
        <v>57</v>
      </c>
      <c r="AA10" s="43">
        <v>248</v>
      </c>
      <c r="AB10" s="43">
        <v>853</v>
      </c>
      <c r="AC10" s="44">
        <v>182738</v>
      </c>
      <c r="AD10" s="44">
        <v>0</v>
      </c>
      <c r="AE10" s="44">
        <v>112231</v>
      </c>
      <c r="AF10" s="44">
        <v>0</v>
      </c>
      <c r="AG10" s="43">
        <v>363</v>
      </c>
      <c r="AH10" s="43">
        <v>8238</v>
      </c>
      <c r="AI10" s="43">
        <v>329097</v>
      </c>
    </row>
    <row r="11" spans="1:35" ht="23.25">
      <c r="A11">
        <v>11</v>
      </c>
      <c r="B11" s="42" t="s">
        <v>113</v>
      </c>
      <c r="C11" s="43">
        <v>10087</v>
      </c>
      <c r="D11" s="43">
        <v>28183</v>
      </c>
      <c r="E11" s="43">
        <v>14249</v>
      </c>
      <c r="F11" s="43">
        <v>8583</v>
      </c>
      <c r="G11" s="43">
        <v>2613</v>
      </c>
      <c r="H11" s="43">
        <v>2662</v>
      </c>
      <c r="I11" s="43">
        <v>55255</v>
      </c>
      <c r="J11" s="43">
        <v>1080</v>
      </c>
      <c r="K11" s="43">
        <v>3484</v>
      </c>
      <c r="L11" s="43">
        <v>1354</v>
      </c>
      <c r="M11" s="43">
        <v>2054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1377</v>
      </c>
      <c r="Y11" s="43">
        <v>0</v>
      </c>
      <c r="Z11" s="43">
        <v>0</v>
      </c>
      <c r="AA11" s="43">
        <v>0</v>
      </c>
      <c r="AB11" s="43">
        <v>745</v>
      </c>
      <c r="AC11" s="44">
        <v>0</v>
      </c>
      <c r="AD11" s="44">
        <v>43809</v>
      </c>
      <c r="AE11" s="44">
        <v>0</v>
      </c>
      <c r="AF11" s="44">
        <v>58613</v>
      </c>
      <c r="AG11" s="43">
        <v>157</v>
      </c>
      <c r="AH11" s="43">
        <v>4959</v>
      </c>
      <c r="AI11" s="43">
        <v>136842</v>
      </c>
    </row>
    <row r="12" spans="1:35" ht="23.25">
      <c r="A12">
        <v>12</v>
      </c>
      <c r="B12" s="42" t="s">
        <v>34</v>
      </c>
      <c r="C12" s="43">
        <v>75347</v>
      </c>
      <c r="D12" s="43">
        <v>34700</v>
      </c>
      <c r="E12" s="43">
        <v>9037</v>
      </c>
      <c r="F12" s="43">
        <v>4830</v>
      </c>
      <c r="G12" s="43">
        <v>4702</v>
      </c>
      <c r="H12" s="43">
        <v>28463</v>
      </c>
      <c r="I12" s="43">
        <v>109183</v>
      </c>
      <c r="J12" s="43">
        <v>2032</v>
      </c>
      <c r="K12" s="43">
        <v>2547</v>
      </c>
      <c r="L12" s="43">
        <v>1230</v>
      </c>
      <c r="M12" s="43">
        <v>11170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3189</v>
      </c>
      <c r="V12" s="43">
        <v>516</v>
      </c>
      <c r="W12" s="43">
        <v>130</v>
      </c>
      <c r="X12" s="43">
        <v>76</v>
      </c>
      <c r="Y12" s="43">
        <v>0</v>
      </c>
      <c r="Z12" s="43">
        <v>0</v>
      </c>
      <c r="AA12" s="43">
        <v>0</v>
      </c>
      <c r="AB12" s="43">
        <v>1558</v>
      </c>
      <c r="AC12" s="44">
        <v>122995</v>
      </c>
      <c r="AD12" s="44">
        <v>0</v>
      </c>
      <c r="AE12" s="44">
        <v>0</v>
      </c>
      <c r="AF12" s="44">
        <v>115443</v>
      </c>
      <c r="AG12" s="43">
        <v>369</v>
      </c>
      <c r="AH12" s="43">
        <v>7486</v>
      </c>
      <c r="AI12" s="43">
        <v>296565</v>
      </c>
    </row>
    <row r="13" spans="1:35" ht="23.25">
      <c r="A13">
        <v>13</v>
      </c>
      <c r="B13" s="42" t="s">
        <v>36</v>
      </c>
      <c r="C13" s="43">
        <v>37043</v>
      </c>
      <c r="D13" s="43">
        <v>19649</v>
      </c>
      <c r="E13" s="43">
        <v>4239</v>
      </c>
      <c r="F13" s="43">
        <v>6949</v>
      </c>
      <c r="G13" s="43">
        <v>3113</v>
      </c>
      <c r="H13" s="43">
        <v>7036</v>
      </c>
      <c r="I13" s="43">
        <v>61543</v>
      </c>
      <c r="J13" s="43">
        <v>1127</v>
      </c>
      <c r="K13" s="43">
        <v>2365</v>
      </c>
      <c r="L13" s="43">
        <v>2048</v>
      </c>
      <c r="M13" s="43">
        <v>2342</v>
      </c>
      <c r="N13" s="43">
        <v>0</v>
      </c>
      <c r="O13" s="43">
        <v>5121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2127</v>
      </c>
      <c r="V13" s="43">
        <v>406</v>
      </c>
      <c r="W13" s="43">
        <v>101</v>
      </c>
      <c r="X13" s="43">
        <v>58</v>
      </c>
      <c r="Y13" s="43">
        <v>0</v>
      </c>
      <c r="Z13" s="43">
        <v>0</v>
      </c>
      <c r="AA13" s="43">
        <v>0</v>
      </c>
      <c r="AB13" s="43">
        <v>708</v>
      </c>
      <c r="AC13" s="44">
        <v>63623</v>
      </c>
      <c r="AD13" s="44">
        <v>0</v>
      </c>
      <c r="AE13" s="44">
        <v>0</v>
      </c>
      <c r="AF13" s="44">
        <v>65364</v>
      </c>
      <c r="AG13" s="43">
        <v>283</v>
      </c>
      <c r="AH13" s="43">
        <v>4987</v>
      </c>
      <c r="AI13" s="43">
        <v>161245</v>
      </c>
    </row>
    <row r="14" spans="1:35" ht="23.25">
      <c r="A14">
        <v>14</v>
      </c>
      <c r="B14" s="42" t="s">
        <v>110</v>
      </c>
      <c r="C14" s="43">
        <v>162049</v>
      </c>
      <c r="D14" s="43">
        <v>13531</v>
      </c>
      <c r="E14" s="43">
        <v>2121</v>
      </c>
      <c r="F14" s="43">
        <v>1672</v>
      </c>
      <c r="G14" s="43">
        <v>1587</v>
      </c>
      <c r="H14" s="43">
        <v>3867</v>
      </c>
      <c r="I14" s="43">
        <v>45724</v>
      </c>
      <c r="J14" s="43">
        <v>624</v>
      </c>
      <c r="K14" s="43">
        <v>964</v>
      </c>
      <c r="L14" s="43">
        <v>632</v>
      </c>
      <c r="M14" s="43">
        <v>1022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634</v>
      </c>
      <c r="AC14" s="44">
        <v>0</v>
      </c>
      <c r="AD14" s="44">
        <v>0</v>
      </c>
      <c r="AE14" s="44">
        <v>0</v>
      </c>
      <c r="AF14" s="44">
        <v>47945</v>
      </c>
      <c r="AG14" s="43">
        <v>221</v>
      </c>
      <c r="AH14" s="43">
        <v>3799</v>
      </c>
      <c r="AI14" s="43">
        <v>238447</v>
      </c>
    </row>
    <row r="15" spans="1:35" ht="23.25">
      <c r="A15">
        <v>15</v>
      </c>
      <c r="B15" s="42" t="s">
        <v>112</v>
      </c>
      <c r="C15" s="43">
        <v>62156</v>
      </c>
      <c r="D15" s="43">
        <v>47267</v>
      </c>
      <c r="E15" s="43">
        <v>7793</v>
      </c>
      <c r="F15" s="43">
        <v>5242</v>
      </c>
      <c r="G15" s="43">
        <v>4515</v>
      </c>
      <c r="H15" s="43">
        <v>8229</v>
      </c>
      <c r="I15" s="43">
        <v>90330</v>
      </c>
      <c r="J15" s="43">
        <v>1891</v>
      </c>
      <c r="K15" s="43">
        <v>3959</v>
      </c>
      <c r="L15" s="43">
        <v>2077</v>
      </c>
      <c r="M15" s="43">
        <v>2934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2692</v>
      </c>
      <c r="U15" s="43">
        <v>3262</v>
      </c>
      <c r="V15" s="43">
        <v>498</v>
      </c>
      <c r="W15" s="43">
        <v>116</v>
      </c>
      <c r="X15" s="43">
        <v>108</v>
      </c>
      <c r="Y15" s="43">
        <v>0</v>
      </c>
      <c r="Z15" s="43">
        <v>0</v>
      </c>
      <c r="AA15" s="43">
        <v>0</v>
      </c>
      <c r="AB15" s="43">
        <v>1373</v>
      </c>
      <c r="AC15" s="44">
        <v>121200</v>
      </c>
      <c r="AD15" s="44">
        <v>0</v>
      </c>
      <c r="AE15" s="44">
        <v>0</v>
      </c>
      <c r="AF15" s="44">
        <v>96218</v>
      </c>
      <c r="AG15" s="43">
        <v>725</v>
      </c>
      <c r="AH15" s="43">
        <v>7163</v>
      </c>
      <c r="AI15" s="43">
        <v>252330</v>
      </c>
    </row>
    <row r="16" spans="1:35" ht="23.25">
      <c r="A16">
        <v>16</v>
      </c>
      <c r="B16" s="42" t="s">
        <v>31</v>
      </c>
      <c r="C16" s="43">
        <v>88081</v>
      </c>
      <c r="D16" s="43">
        <v>14431</v>
      </c>
      <c r="E16" s="43">
        <v>2558</v>
      </c>
      <c r="F16" s="43">
        <v>2778</v>
      </c>
      <c r="G16" s="43">
        <v>4289</v>
      </c>
      <c r="H16" s="43">
        <v>3497</v>
      </c>
      <c r="I16" s="43">
        <v>68416</v>
      </c>
      <c r="J16" s="43">
        <v>632</v>
      </c>
      <c r="K16" s="43">
        <v>925</v>
      </c>
      <c r="L16" s="43">
        <v>662</v>
      </c>
      <c r="M16" s="43">
        <v>942</v>
      </c>
      <c r="N16" s="43">
        <v>0</v>
      </c>
      <c r="O16" s="43">
        <v>0</v>
      </c>
      <c r="P16" s="43">
        <v>0</v>
      </c>
      <c r="Q16" s="43">
        <v>662</v>
      </c>
      <c r="R16" s="43">
        <v>900</v>
      </c>
      <c r="S16" s="43">
        <v>0</v>
      </c>
      <c r="T16" s="43">
        <v>0</v>
      </c>
      <c r="U16" s="43">
        <v>1705</v>
      </c>
      <c r="V16" s="43">
        <v>411</v>
      </c>
      <c r="W16" s="43">
        <v>98</v>
      </c>
      <c r="X16" s="43">
        <v>47</v>
      </c>
      <c r="Y16" s="43">
        <v>879</v>
      </c>
      <c r="Z16" s="43">
        <v>95</v>
      </c>
      <c r="AA16" s="43">
        <v>246</v>
      </c>
      <c r="AB16" s="43">
        <v>823</v>
      </c>
      <c r="AC16" s="44">
        <v>107331</v>
      </c>
      <c r="AD16" s="44">
        <v>0</v>
      </c>
      <c r="AE16" s="44">
        <v>77526</v>
      </c>
      <c r="AF16" s="44">
        <v>0</v>
      </c>
      <c r="AG16" s="43">
        <v>192</v>
      </c>
      <c r="AH16" s="43">
        <v>3233</v>
      </c>
      <c r="AI16" s="43">
        <v>196502</v>
      </c>
    </row>
    <row r="17" spans="1:35" ht="23.25">
      <c r="A17">
        <v>17</v>
      </c>
      <c r="B17" s="42" t="s">
        <v>35</v>
      </c>
      <c r="C17" s="43">
        <v>34791</v>
      </c>
      <c r="D17" s="43">
        <v>28564</v>
      </c>
      <c r="E17" s="43">
        <v>20220</v>
      </c>
      <c r="F17" s="43">
        <v>3497</v>
      </c>
      <c r="G17" s="43">
        <v>4154</v>
      </c>
      <c r="H17" s="43">
        <v>6026</v>
      </c>
      <c r="I17" s="43">
        <v>104907</v>
      </c>
      <c r="J17" s="43">
        <v>1117</v>
      </c>
      <c r="K17" s="43">
        <v>2627</v>
      </c>
      <c r="L17" s="43">
        <v>1777</v>
      </c>
      <c r="M17" s="43">
        <v>2946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2762</v>
      </c>
      <c r="V17" s="43">
        <v>295</v>
      </c>
      <c r="W17" s="43">
        <v>157</v>
      </c>
      <c r="X17" s="43">
        <v>128</v>
      </c>
      <c r="Y17" s="43">
        <v>0</v>
      </c>
      <c r="Z17" s="43">
        <v>0</v>
      </c>
      <c r="AA17" s="43">
        <v>0</v>
      </c>
      <c r="AB17" s="43">
        <v>1325</v>
      </c>
      <c r="AC17" s="44">
        <v>86917</v>
      </c>
      <c r="AD17" s="44">
        <v>0</v>
      </c>
      <c r="AE17" s="44">
        <v>0</v>
      </c>
      <c r="AF17" s="44">
        <v>110386</v>
      </c>
      <c r="AG17" s="43">
        <v>264</v>
      </c>
      <c r="AH17" s="43">
        <v>5818</v>
      </c>
      <c r="AI17" s="43">
        <v>221375</v>
      </c>
    </row>
    <row r="18" spans="2:35" ht="23.25">
      <c r="B18" s="45"/>
      <c r="C18" s="46">
        <f aca="true" t="shared" si="0" ref="C18:AI18">SUM(C2:C17)</f>
        <v>1018086</v>
      </c>
      <c r="D18" s="46">
        <f t="shared" si="0"/>
        <v>547106</v>
      </c>
      <c r="E18" s="46">
        <f t="shared" si="0"/>
        <v>215078</v>
      </c>
      <c r="F18" s="46">
        <f t="shared" si="0"/>
        <v>107947</v>
      </c>
      <c r="G18" s="46">
        <f t="shared" si="0"/>
        <v>76392</v>
      </c>
      <c r="H18" s="46">
        <f t="shared" si="0"/>
        <v>127791</v>
      </c>
      <c r="I18" s="46">
        <f t="shared" si="0"/>
        <v>1566451</v>
      </c>
      <c r="J18" s="46">
        <f t="shared" si="0"/>
        <v>27076</v>
      </c>
      <c r="K18" s="46">
        <f t="shared" si="0"/>
        <v>55822</v>
      </c>
      <c r="L18" s="46">
        <f t="shared" si="0"/>
        <v>27717</v>
      </c>
      <c r="M18" s="46">
        <f t="shared" si="0"/>
        <v>75646</v>
      </c>
      <c r="N18" s="46">
        <f t="shared" si="0"/>
        <v>9154</v>
      </c>
      <c r="O18" s="46">
        <f t="shared" si="0"/>
        <v>5121</v>
      </c>
      <c r="P18" s="46">
        <f t="shared" si="0"/>
        <v>2777</v>
      </c>
      <c r="Q18" s="46">
        <f t="shared" si="0"/>
        <v>662</v>
      </c>
      <c r="R18" s="46">
        <f t="shared" si="0"/>
        <v>900</v>
      </c>
      <c r="S18" s="46">
        <f t="shared" si="0"/>
        <v>3036</v>
      </c>
      <c r="T18" s="46">
        <f t="shared" si="0"/>
        <v>2692</v>
      </c>
      <c r="U18" s="46">
        <f t="shared" si="0"/>
        <v>38131</v>
      </c>
      <c r="V18" s="46">
        <f t="shared" si="0"/>
        <v>6111</v>
      </c>
      <c r="W18" s="46">
        <f t="shared" si="0"/>
        <v>1977</v>
      </c>
      <c r="X18" s="46">
        <f t="shared" si="0"/>
        <v>3560</v>
      </c>
      <c r="Y18" s="46">
        <f t="shared" si="0"/>
        <v>1848</v>
      </c>
      <c r="Z18" s="46">
        <f t="shared" si="0"/>
        <v>194</v>
      </c>
      <c r="AA18" s="46">
        <f t="shared" si="0"/>
        <v>584</v>
      </c>
      <c r="AB18" s="46">
        <f t="shared" si="0"/>
        <v>21048</v>
      </c>
      <c r="AC18" s="47">
        <f t="shared" si="0"/>
        <v>1518035</v>
      </c>
      <c r="AD18" s="47">
        <f t="shared" si="0"/>
        <v>81015</v>
      </c>
      <c r="AE18" s="47">
        <f t="shared" si="0"/>
        <v>234646</v>
      </c>
      <c r="AF18" s="47">
        <f t="shared" si="0"/>
        <v>1442126</v>
      </c>
      <c r="AG18" s="46">
        <f t="shared" si="0"/>
        <v>5683</v>
      </c>
      <c r="AH18" s="46">
        <f t="shared" si="0"/>
        <v>105900</v>
      </c>
      <c r="AI18" s="46">
        <f t="shared" si="0"/>
        <v>4054490</v>
      </c>
    </row>
  </sheetData>
  <sheetProtection/>
  <autoFilter ref="A1:AI1">
    <sortState ref="A2:AI18">
      <sortCondition sortBy="value" ref="A2:A18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5"/>
  <sheetViews>
    <sheetView zoomScale="80" zoomScaleNormal="80" zoomScalePageLayoutView="0" workbookViewId="0" topLeftCell="A52">
      <selection activeCell="E68" sqref="E68"/>
    </sheetView>
  </sheetViews>
  <sheetFormatPr defaultColWidth="10.66015625" defaultRowHeight="23.25"/>
  <cols>
    <col min="3" max="3" width="7.58203125" style="0" bestFit="1" customWidth="1"/>
    <col min="4" max="5" width="6.58203125" style="0" bestFit="1" customWidth="1"/>
    <col min="6" max="6" width="9.58203125" style="0" bestFit="1" customWidth="1"/>
    <col min="7" max="10" width="6.58203125" style="0" bestFit="1" customWidth="1"/>
    <col min="11" max="11" width="8.41015625" style="0" customWidth="1"/>
    <col min="12" max="12" width="12.58203125" style="0" bestFit="1" customWidth="1"/>
    <col min="13" max="13" width="8.08203125" style="0" bestFit="1" customWidth="1"/>
    <col min="14" max="14" width="17.58203125" style="0" bestFit="1" customWidth="1"/>
    <col min="15" max="15" width="11.66015625" style="0" bestFit="1" customWidth="1"/>
    <col min="16" max="16" width="6.66015625" style="0" bestFit="1" customWidth="1"/>
    <col min="17" max="17" width="7.41015625" style="0" bestFit="1" customWidth="1"/>
    <col min="18" max="18" width="6.66015625" style="0" bestFit="1" customWidth="1"/>
    <col min="19" max="19" width="7.58203125" style="0" bestFit="1" customWidth="1"/>
    <col min="20" max="20" width="11.08203125" style="0" bestFit="1" customWidth="1"/>
    <col min="21" max="21" width="8.08203125" style="0" bestFit="1" customWidth="1"/>
    <col min="22" max="22" width="7.75" style="0" bestFit="1" customWidth="1"/>
    <col min="23" max="27" width="10.91015625" style="0" bestFit="1" customWidth="1"/>
    <col min="33" max="33" width="11.25" style="0" bestFit="1" customWidth="1"/>
  </cols>
  <sheetData>
    <row r="1" spans="1:22" ht="23.25">
      <c r="A1" s="104" t="s">
        <v>69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ht="23.25">
      <c r="A2" s="9" t="s">
        <v>66</v>
      </c>
      <c r="B2" s="9" t="s">
        <v>67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19</v>
      </c>
      <c r="U2" t="s">
        <v>17</v>
      </c>
      <c r="V2" t="s">
        <v>18</v>
      </c>
    </row>
    <row r="3" spans="1:22" ht="23.25">
      <c r="A3" s="9">
        <v>2</v>
      </c>
      <c r="B3" s="9" t="s">
        <v>22</v>
      </c>
      <c r="C3" s="3">
        <v>0</v>
      </c>
      <c r="D3" s="3">
        <v>0</v>
      </c>
      <c r="E3" s="3">
        <v>0</v>
      </c>
      <c r="F3" s="3">
        <v>2.8842845001604</v>
      </c>
      <c r="G3" s="3">
        <v>2.3602360495221</v>
      </c>
      <c r="H3" s="3">
        <v>0.57997718483501</v>
      </c>
      <c r="I3" s="3">
        <v>1.5623970768645</v>
      </c>
      <c r="J3" s="3">
        <v>0.74833490115112</v>
      </c>
      <c r="K3" s="3">
        <v>8.632414984188</v>
      </c>
      <c r="L3" s="3">
        <v>42.826642270769</v>
      </c>
      <c r="M3" s="3">
        <v>0</v>
      </c>
      <c r="N3" s="3">
        <v>0</v>
      </c>
      <c r="O3" s="3">
        <v>37.731892892889</v>
      </c>
      <c r="P3" s="3">
        <v>0</v>
      </c>
      <c r="Q3" s="3">
        <v>0</v>
      </c>
      <c r="R3" s="3">
        <v>0.12500199354273</v>
      </c>
      <c r="S3" s="3">
        <v>2.5488181460786</v>
      </c>
      <c r="T3" s="3">
        <v>53.902972938437</v>
      </c>
      <c r="U3">
        <v>86</v>
      </c>
      <c r="V3">
        <v>116</v>
      </c>
    </row>
    <row r="4" spans="1:22" ht="23.25">
      <c r="A4" s="9">
        <v>3</v>
      </c>
      <c r="B4" s="9" t="s">
        <v>24</v>
      </c>
      <c r="C4" s="3">
        <v>0</v>
      </c>
      <c r="D4" s="3">
        <v>0</v>
      </c>
      <c r="E4" s="3">
        <v>0</v>
      </c>
      <c r="F4" s="3">
        <v>2.0897430639513</v>
      </c>
      <c r="G4" s="3">
        <v>2.9756351261009</v>
      </c>
      <c r="H4" s="3">
        <v>0.7084280024815</v>
      </c>
      <c r="I4" s="3">
        <v>0.72857041748222</v>
      </c>
      <c r="J4" s="3">
        <v>0.40819704454942</v>
      </c>
      <c r="K4" s="3">
        <v>1.1530814899226</v>
      </c>
      <c r="L4" s="3">
        <v>53.168199569957</v>
      </c>
      <c r="M4" s="3">
        <v>0</v>
      </c>
      <c r="N4" s="3">
        <v>0</v>
      </c>
      <c r="O4" s="3">
        <v>36.422950038848</v>
      </c>
      <c r="P4" s="3">
        <v>0</v>
      </c>
      <c r="Q4" s="3">
        <v>0</v>
      </c>
      <c r="R4" s="3">
        <v>0.092498288669543</v>
      </c>
      <c r="S4" s="3">
        <v>2.2526969580376</v>
      </c>
      <c r="T4" s="3">
        <v>58.563606566546</v>
      </c>
      <c r="U4">
        <v>118</v>
      </c>
      <c r="V4">
        <v>128</v>
      </c>
    </row>
    <row r="5" spans="1:22" ht="23.25">
      <c r="A5" s="9">
        <v>4</v>
      </c>
      <c r="B5" s="9" t="s">
        <v>25</v>
      </c>
      <c r="C5" s="3">
        <v>0</v>
      </c>
      <c r="D5" s="3">
        <v>0</v>
      </c>
      <c r="E5" s="3">
        <v>0</v>
      </c>
      <c r="F5" s="3">
        <v>2.1879719629195</v>
      </c>
      <c r="G5" s="3">
        <v>2.7089067497382</v>
      </c>
      <c r="H5" s="3">
        <v>0.48128113118072</v>
      </c>
      <c r="I5" s="3">
        <v>1.4393462247789</v>
      </c>
      <c r="J5" s="3">
        <v>0.47963634749981</v>
      </c>
      <c r="K5" s="3">
        <v>0.81195602429309</v>
      </c>
      <c r="L5" s="3">
        <v>65.39665571148</v>
      </c>
      <c r="M5" s="3">
        <v>0</v>
      </c>
      <c r="N5" s="3">
        <v>0</v>
      </c>
      <c r="O5" s="3">
        <v>24.056017602365</v>
      </c>
      <c r="P5" s="3">
        <v>0</v>
      </c>
      <c r="Q5" s="3">
        <v>0</v>
      </c>
      <c r="R5" s="3">
        <v>0.063180482434314</v>
      </c>
      <c r="S5" s="3">
        <v>2.3750477633105</v>
      </c>
      <c r="T5" s="3">
        <v>64.410761722506</v>
      </c>
      <c r="U5">
        <v>50</v>
      </c>
      <c r="V5">
        <v>57</v>
      </c>
    </row>
    <row r="6" spans="1:22" ht="23.25">
      <c r="A6" s="9">
        <v>5</v>
      </c>
      <c r="B6" s="9" t="s">
        <v>27</v>
      </c>
      <c r="C6" s="3">
        <v>0</v>
      </c>
      <c r="D6" s="3">
        <v>0</v>
      </c>
      <c r="E6" s="3">
        <v>0</v>
      </c>
      <c r="F6" s="3">
        <v>2.8310207440503</v>
      </c>
      <c r="G6" s="3">
        <v>2.7438431572649</v>
      </c>
      <c r="H6" s="3">
        <v>0.85360032152124</v>
      </c>
      <c r="I6" s="3">
        <v>1.5973583959722</v>
      </c>
      <c r="J6" s="3">
        <v>1.2509736913392</v>
      </c>
      <c r="K6" s="3">
        <v>1.3911160136996</v>
      </c>
      <c r="L6" s="3">
        <v>39.88547515841</v>
      </c>
      <c r="M6" s="3">
        <v>0</v>
      </c>
      <c r="N6" s="3">
        <v>0</v>
      </c>
      <c r="O6" s="3">
        <v>43.87004232452</v>
      </c>
      <c r="P6" s="3">
        <v>1.5080135380466</v>
      </c>
      <c r="Q6" s="3">
        <v>0</v>
      </c>
      <c r="R6" s="3">
        <v>0.13546991102827</v>
      </c>
      <c r="S6" s="3">
        <v>3.9330867441478</v>
      </c>
      <c r="T6" s="3">
        <v>50.189578214421</v>
      </c>
      <c r="U6">
        <v>100</v>
      </c>
      <c r="V6">
        <v>107</v>
      </c>
    </row>
    <row r="7" spans="1:22" ht="23.25">
      <c r="A7" s="9">
        <v>6</v>
      </c>
      <c r="B7" s="9" t="s">
        <v>28</v>
      </c>
      <c r="C7" s="3">
        <v>23.322307342774</v>
      </c>
      <c r="D7" s="3">
        <v>0</v>
      </c>
      <c r="E7" s="3">
        <v>0</v>
      </c>
      <c r="F7" s="3">
        <v>8.0212353465704</v>
      </c>
      <c r="G7" s="3">
        <v>2.7056255296647</v>
      </c>
      <c r="H7" s="3">
        <v>0.43796300112694</v>
      </c>
      <c r="I7" s="3">
        <v>1.436371619319</v>
      </c>
      <c r="J7" s="3">
        <v>1.1516846731736</v>
      </c>
      <c r="K7" s="3">
        <v>1.610117991461</v>
      </c>
      <c r="L7" s="3">
        <v>0</v>
      </c>
      <c r="M7" s="3">
        <v>20.110390175052</v>
      </c>
      <c r="N7" s="3">
        <v>0</v>
      </c>
      <c r="O7" s="3">
        <v>36.451427166888</v>
      </c>
      <c r="P7" s="3">
        <v>1.4984360124777</v>
      </c>
      <c r="Q7" s="3">
        <v>0</v>
      </c>
      <c r="R7" s="3">
        <v>0.29219524234141</v>
      </c>
      <c r="S7" s="3">
        <v>2.9622458991508</v>
      </c>
      <c r="T7" s="3">
        <v>52.625270851516</v>
      </c>
      <c r="U7">
        <v>60</v>
      </c>
      <c r="V7">
        <v>72</v>
      </c>
    </row>
    <row r="8" spans="1:22" ht="23.25">
      <c r="A8" s="9">
        <v>7</v>
      </c>
      <c r="B8" s="9" t="s">
        <v>29</v>
      </c>
      <c r="C8" s="3">
        <v>0</v>
      </c>
      <c r="D8" s="3">
        <v>0</v>
      </c>
      <c r="E8" s="3">
        <v>0</v>
      </c>
      <c r="F8" s="3">
        <v>2.9447015887367</v>
      </c>
      <c r="G8" s="3">
        <v>3.2252331835295</v>
      </c>
      <c r="H8" s="3">
        <v>0.80872076582465</v>
      </c>
      <c r="I8" s="3">
        <v>1.5336427102801</v>
      </c>
      <c r="J8" s="3">
        <v>0.45929334524641</v>
      </c>
      <c r="K8" s="3">
        <v>1.0274002607452</v>
      </c>
      <c r="L8" s="3">
        <v>28.476139795824</v>
      </c>
      <c r="M8" s="3">
        <v>0</v>
      </c>
      <c r="N8" s="3">
        <v>0</v>
      </c>
      <c r="O8" s="3">
        <v>57.439893142127</v>
      </c>
      <c r="P8" s="3">
        <v>0</v>
      </c>
      <c r="Q8" s="3">
        <v>0</v>
      </c>
      <c r="R8" s="3">
        <v>0.087437543893829</v>
      </c>
      <c r="S8" s="3">
        <v>3.9975376637924</v>
      </c>
      <c r="T8" s="3">
        <v>45.235710842675</v>
      </c>
      <c r="U8">
        <v>93</v>
      </c>
      <c r="V8">
        <v>100</v>
      </c>
    </row>
    <row r="9" spans="1:22" ht="23.25">
      <c r="A9" s="9">
        <v>8</v>
      </c>
      <c r="B9" s="9" t="s">
        <v>30</v>
      </c>
      <c r="C9" s="3">
        <v>0</v>
      </c>
      <c r="D9" s="3">
        <v>0</v>
      </c>
      <c r="E9" s="3">
        <v>0</v>
      </c>
      <c r="F9" s="3">
        <v>0</v>
      </c>
      <c r="G9" s="3">
        <v>2.5917922439742</v>
      </c>
      <c r="H9" s="3">
        <v>0.77130278194688</v>
      </c>
      <c r="I9" s="3">
        <v>2.0375387886791</v>
      </c>
      <c r="J9" s="3">
        <v>0.691457406877</v>
      </c>
      <c r="K9" s="3">
        <v>1.9394840458587</v>
      </c>
      <c r="L9" s="3">
        <v>51.624582665101</v>
      </c>
      <c r="M9" s="3">
        <v>0</v>
      </c>
      <c r="N9" s="3">
        <v>37.709019242428</v>
      </c>
      <c r="O9" s="3">
        <v>0</v>
      </c>
      <c r="P9" s="3">
        <v>0</v>
      </c>
      <c r="Q9" s="3">
        <v>0</v>
      </c>
      <c r="R9" s="3">
        <v>0.10848272772974</v>
      </c>
      <c r="S9" s="3">
        <v>2.5263400974052</v>
      </c>
      <c r="T9" s="3">
        <v>55.561196149486</v>
      </c>
      <c r="U9">
        <v>52</v>
      </c>
      <c r="V9">
        <v>76</v>
      </c>
    </row>
    <row r="10" spans="1:22" ht="23.25">
      <c r="A10" s="9">
        <v>9</v>
      </c>
      <c r="B10" s="9" t="s">
        <v>32</v>
      </c>
      <c r="C10" s="3">
        <v>0</v>
      </c>
      <c r="D10" s="3">
        <v>0</v>
      </c>
      <c r="E10" s="3">
        <v>0</v>
      </c>
      <c r="F10" s="3">
        <v>4.9120847011911</v>
      </c>
      <c r="G10" s="3">
        <v>2.8254928584933</v>
      </c>
      <c r="H10" s="3">
        <v>1.1304377717812</v>
      </c>
      <c r="I10" s="3">
        <v>5.6167821109984</v>
      </c>
      <c r="J10" s="3">
        <v>0.83841804025369</v>
      </c>
      <c r="K10" s="3">
        <v>5.0052422612193</v>
      </c>
      <c r="L10" s="3">
        <v>34.125745518296</v>
      </c>
      <c r="M10" s="3">
        <v>0</v>
      </c>
      <c r="N10" s="3">
        <v>0</v>
      </c>
      <c r="O10" s="3">
        <v>41.326549904608</v>
      </c>
      <c r="P10" s="3">
        <v>0</v>
      </c>
      <c r="Q10" s="3">
        <v>0</v>
      </c>
      <c r="R10" s="3">
        <v>0.15950224300029</v>
      </c>
      <c r="S10" s="3">
        <v>4.0597445901583</v>
      </c>
      <c r="T10" s="3">
        <v>51.031622747889</v>
      </c>
      <c r="U10">
        <v>37</v>
      </c>
      <c r="V10">
        <v>50</v>
      </c>
    </row>
    <row r="11" spans="1:22" ht="23.25">
      <c r="A11" s="9">
        <v>10</v>
      </c>
      <c r="B11" s="9" t="s">
        <v>21</v>
      </c>
      <c r="C11" s="3">
        <v>0</v>
      </c>
      <c r="D11" s="3">
        <v>0</v>
      </c>
      <c r="E11" s="3">
        <v>0</v>
      </c>
      <c r="F11" s="3">
        <v>0</v>
      </c>
      <c r="G11" s="3">
        <v>2.5059124411903</v>
      </c>
      <c r="H11" s="3">
        <v>0.62992525708907</v>
      </c>
      <c r="I11" s="3">
        <v>1.2987946733086</v>
      </c>
      <c r="J11" s="3">
        <v>0.45978161881602</v>
      </c>
      <c r="K11" s="3">
        <v>1.7893451711082</v>
      </c>
      <c r="L11" s="3">
        <v>55.936562039347</v>
      </c>
      <c r="M11" s="3">
        <v>0</v>
      </c>
      <c r="N11" s="3">
        <v>34.071330789802</v>
      </c>
      <c r="O11" s="3">
        <v>0</v>
      </c>
      <c r="P11" s="3">
        <v>0.69714319949331</v>
      </c>
      <c r="Q11" s="3">
        <v>0</v>
      </c>
      <c r="R11" s="3">
        <v>0.14587273942516</v>
      </c>
      <c r="S11" s="3">
        <v>2.46533207042</v>
      </c>
      <c r="T11" s="3">
        <v>53.990587074053</v>
      </c>
      <c r="U11">
        <v>101</v>
      </c>
      <c r="V11">
        <v>128</v>
      </c>
    </row>
    <row r="12" spans="1:22" ht="23.25">
      <c r="A12" s="9">
        <v>11</v>
      </c>
      <c r="B12" s="9" t="s">
        <v>33</v>
      </c>
      <c r="C12" s="3">
        <v>8.1108632235376</v>
      </c>
      <c r="D12" s="3">
        <v>0</v>
      </c>
      <c r="E12" s="3">
        <v>0</v>
      </c>
      <c r="F12" s="3">
        <v>5.8754772029111</v>
      </c>
      <c r="G12" s="3">
        <v>2.1813900804283</v>
      </c>
      <c r="H12" s="3">
        <v>1.1015045935789</v>
      </c>
      <c r="I12" s="3">
        <v>2.3880709619044</v>
      </c>
      <c r="J12" s="3">
        <v>0.99966527403587</v>
      </c>
      <c r="K12" s="3">
        <v>1.6852167733765</v>
      </c>
      <c r="L12" s="3">
        <v>0</v>
      </c>
      <c r="M12" s="3">
        <v>29.225989335117</v>
      </c>
      <c r="N12" s="3">
        <v>0</v>
      </c>
      <c r="O12" s="3">
        <v>43.154831822229</v>
      </c>
      <c r="P12" s="3">
        <v>0</v>
      </c>
      <c r="Q12" s="3">
        <v>0</v>
      </c>
      <c r="R12" s="3">
        <v>1.7765463936035</v>
      </c>
      <c r="S12" s="3">
        <v>3.5004443392775</v>
      </c>
      <c r="T12" s="3">
        <v>44.589929473572</v>
      </c>
      <c r="U12">
        <v>62</v>
      </c>
      <c r="V12">
        <v>79</v>
      </c>
    </row>
    <row r="13" spans="1:22" ht="23.25">
      <c r="A13" s="9">
        <v>12</v>
      </c>
      <c r="B13" s="9" t="s">
        <v>34</v>
      </c>
      <c r="C13" s="3">
        <v>0</v>
      </c>
      <c r="D13" s="3">
        <v>0</v>
      </c>
      <c r="E13" s="3">
        <v>0</v>
      </c>
      <c r="F13" s="3">
        <v>1.6451710555928</v>
      </c>
      <c r="G13" s="3">
        <v>9.5961463722638</v>
      </c>
      <c r="H13" s="3">
        <v>0.68325895736944</v>
      </c>
      <c r="I13" s="3">
        <v>0.71676812720126</v>
      </c>
      <c r="J13" s="3">
        <v>0.35928684751855</v>
      </c>
      <c r="K13" s="3">
        <v>4.0889290458597</v>
      </c>
      <c r="L13" s="3">
        <v>42.373699627267</v>
      </c>
      <c r="M13" s="3">
        <v>0</v>
      </c>
      <c r="N13" s="3">
        <v>0</v>
      </c>
      <c r="O13" s="3">
        <v>37.80431993023</v>
      </c>
      <c r="P13" s="3">
        <v>0</v>
      </c>
      <c r="Q13" s="3">
        <v>0</v>
      </c>
      <c r="R13" s="3">
        <v>0.092664529389497</v>
      </c>
      <c r="S13" s="3">
        <v>2.6397555073074</v>
      </c>
      <c r="T13" s="3">
        <v>53.021885913838</v>
      </c>
      <c r="U13">
        <v>115</v>
      </c>
      <c r="V13">
        <v>130</v>
      </c>
    </row>
    <row r="14" spans="1:22" ht="23.25">
      <c r="A14" s="9">
        <v>13</v>
      </c>
      <c r="B14" s="9" t="s">
        <v>36</v>
      </c>
      <c r="C14" s="3">
        <v>0</v>
      </c>
      <c r="D14" s="3">
        <v>0</v>
      </c>
      <c r="E14" s="3">
        <v>0</v>
      </c>
      <c r="F14" s="3">
        <v>4.3919286457176</v>
      </c>
      <c r="G14" s="3">
        <v>4.5359483837647</v>
      </c>
      <c r="H14" s="3">
        <v>0.73945101493399</v>
      </c>
      <c r="I14" s="3">
        <v>1.5119570653149</v>
      </c>
      <c r="J14" s="3">
        <v>1.3160509325925</v>
      </c>
      <c r="K14" s="3">
        <v>1.4667036359522</v>
      </c>
      <c r="L14" s="3">
        <v>39.078605632694</v>
      </c>
      <c r="M14" s="3">
        <v>0</v>
      </c>
      <c r="N14" s="3">
        <v>0</v>
      </c>
      <c r="O14" s="3">
        <v>40.222528047645</v>
      </c>
      <c r="P14" s="3">
        <v>3.4217632180866</v>
      </c>
      <c r="Q14" s="3">
        <v>0</v>
      </c>
      <c r="R14" s="3">
        <v>0.25906934977201</v>
      </c>
      <c r="S14" s="3">
        <v>3.0559940735257</v>
      </c>
      <c r="T14" s="3">
        <v>46.008486860471</v>
      </c>
      <c r="U14">
        <v>88</v>
      </c>
      <c r="V14">
        <v>101</v>
      </c>
    </row>
    <row r="15" spans="1:22" ht="23.25">
      <c r="A15" s="9">
        <v>14</v>
      </c>
      <c r="B15" s="9" t="s">
        <v>23</v>
      </c>
      <c r="C15" s="3">
        <v>67.61171438766</v>
      </c>
      <c r="D15" s="3">
        <v>6.1163177431712</v>
      </c>
      <c r="E15" s="3">
        <v>0.98146482348759</v>
      </c>
      <c r="F15" s="3">
        <v>0.72584322282159</v>
      </c>
      <c r="G15" s="3">
        <v>1.6227641410728</v>
      </c>
      <c r="H15" s="3">
        <v>0.22409041926663</v>
      </c>
      <c r="I15" s="3">
        <v>0.39843889810296</v>
      </c>
      <c r="J15" s="3">
        <v>0.23984017151875</v>
      </c>
      <c r="K15" s="3">
        <v>0.36624768539807</v>
      </c>
      <c r="L15" s="3">
        <v>0</v>
      </c>
      <c r="M15" s="3">
        <v>0</v>
      </c>
      <c r="N15" s="3">
        <v>0</v>
      </c>
      <c r="O15" s="3">
        <v>20.008586396785</v>
      </c>
      <c r="P15" s="3">
        <v>0</v>
      </c>
      <c r="Q15" s="3">
        <v>0</v>
      </c>
      <c r="R15" s="3">
        <v>0.10500775542543</v>
      </c>
      <c r="S15" s="3">
        <v>1.5996843552906</v>
      </c>
      <c r="T15" s="3">
        <v>64.200643435451</v>
      </c>
      <c r="U15">
        <v>77</v>
      </c>
      <c r="V15">
        <v>94</v>
      </c>
    </row>
    <row r="16" spans="1:22" ht="23.25">
      <c r="A16" s="9">
        <v>15</v>
      </c>
      <c r="B16" s="9" t="s">
        <v>26</v>
      </c>
      <c r="C16" s="3">
        <v>0</v>
      </c>
      <c r="D16" s="3">
        <v>0</v>
      </c>
      <c r="E16" s="3">
        <v>0</v>
      </c>
      <c r="F16" s="3">
        <v>2.1466004949894</v>
      </c>
      <c r="G16" s="3">
        <v>3.2823983135224</v>
      </c>
      <c r="H16" s="3">
        <v>0.72870351031951</v>
      </c>
      <c r="I16" s="3">
        <v>1.6083309768231</v>
      </c>
      <c r="J16" s="3">
        <v>0.85255643098551</v>
      </c>
      <c r="K16" s="3">
        <v>1.1486540118546</v>
      </c>
      <c r="L16" s="3">
        <v>48.391229688592</v>
      </c>
      <c r="M16" s="3">
        <v>0</v>
      </c>
      <c r="N16" s="3">
        <v>0</v>
      </c>
      <c r="O16" s="3">
        <v>37.848600497998</v>
      </c>
      <c r="P16" s="3">
        <v>1.0636692599872</v>
      </c>
      <c r="Q16" s="3">
        <v>0</v>
      </c>
      <c r="R16" s="3">
        <v>0.21141442756856</v>
      </c>
      <c r="S16" s="3">
        <v>2.7178423873596</v>
      </c>
      <c r="T16" s="3">
        <v>51.222184905019</v>
      </c>
      <c r="U16">
        <v>107</v>
      </c>
      <c r="V16">
        <v>115</v>
      </c>
    </row>
    <row r="17" spans="1:22" ht="23.25">
      <c r="A17" s="9">
        <v>16</v>
      </c>
      <c r="B17" s="9" t="s">
        <v>31</v>
      </c>
      <c r="C17" s="3">
        <v>0</v>
      </c>
      <c r="D17" s="3">
        <v>0</v>
      </c>
      <c r="E17" s="3">
        <v>0</v>
      </c>
      <c r="F17" s="3">
        <v>0</v>
      </c>
      <c r="G17" s="3">
        <v>1.6839347937616</v>
      </c>
      <c r="H17" s="3">
        <v>0.28776213164995</v>
      </c>
      <c r="I17" s="3">
        <v>0.4791537035111</v>
      </c>
      <c r="J17" s="3">
        <v>0.29940422995039</v>
      </c>
      <c r="K17" s="3">
        <v>0.46518781257132</v>
      </c>
      <c r="L17" s="3">
        <v>54.593958108291</v>
      </c>
      <c r="M17" s="3">
        <v>0</v>
      </c>
      <c r="N17" s="3">
        <v>39.638373137451</v>
      </c>
      <c r="O17" s="3">
        <v>0</v>
      </c>
      <c r="P17" s="3">
        <v>0.32252391025821</v>
      </c>
      <c r="Q17" s="3">
        <v>0.4419935858182</v>
      </c>
      <c r="R17" s="3">
        <v>0.073713581555174</v>
      </c>
      <c r="S17" s="3">
        <v>1.7139950051825</v>
      </c>
      <c r="T17" s="3">
        <v>60.066732541228</v>
      </c>
      <c r="U17">
        <v>72</v>
      </c>
      <c r="V17">
        <v>116</v>
      </c>
    </row>
    <row r="18" spans="1:22" ht="23.25">
      <c r="A18" s="9">
        <v>17</v>
      </c>
      <c r="B18" s="9" t="s">
        <v>35</v>
      </c>
      <c r="C18" s="3">
        <v>0</v>
      </c>
      <c r="D18" s="3">
        <v>0</v>
      </c>
      <c r="E18" s="3">
        <v>0</v>
      </c>
      <c r="F18" s="3">
        <v>1.5908624029272</v>
      </c>
      <c r="G18" s="3">
        <v>2.7837949370373</v>
      </c>
      <c r="H18" s="3">
        <v>0.52013801087646</v>
      </c>
      <c r="I18" s="3">
        <v>1.0829330599187</v>
      </c>
      <c r="J18" s="3">
        <v>0.81403405905814</v>
      </c>
      <c r="K18" s="3">
        <v>1.2470322653375</v>
      </c>
      <c r="L18" s="3">
        <v>39.168247252483</v>
      </c>
      <c r="M18" s="3">
        <v>0</v>
      </c>
      <c r="N18" s="3">
        <v>0</v>
      </c>
      <c r="O18" s="3">
        <v>49.950205825945</v>
      </c>
      <c r="P18" s="3">
        <v>0</v>
      </c>
      <c r="Q18" s="3">
        <v>0</v>
      </c>
      <c r="R18" s="3">
        <v>0.082408980304902</v>
      </c>
      <c r="S18" s="3">
        <v>2.7603432061122</v>
      </c>
      <c r="T18" s="3">
        <v>55.012030046472</v>
      </c>
      <c r="U18">
        <v>73</v>
      </c>
      <c r="V18">
        <v>114</v>
      </c>
    </row>
    <row r="19" spans="1:20" ht="23.25">
      <c r="A19" s="9"/>
      <c r="B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2" ht="23.25">
      <c r="A20" s="105" t="s">
        <v>116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</row>
    <row r="21" spans="1:25" ht="23.25">
      <c r="A21" s="9" t="s">
        <v>66</v>
      </c>
      <c r="B21" s="9" t="s">
        <v>67</v>
      </c>
      <c r="C21" t="s">
        <v>0</v>
      </c>
      <c r="D21" t="s">
        <v>1</v>
      </c>
      <c r="E21" t="s">
        <v>2</v>
      </c>
      <c r="F21" t="s">
        <v>3</v>
      </c>
      <c r="G21" t="s">
        <v>4</v>
      </c>
      <c r="H21" t="s">
        <v>5</v>
      </c>
      <c r="I21" t="s">
        <v>6</v>
      </c>
      <c r="J21" t="s">
        <v>7</v>
      </c>
      <c r="K21" t="s">
        <v>8</v>
      </c>
      <c r="L21" t="s">
        <v>9</v>
      </c>
      <c r="M21" t="s">
        <v>10</v>
      </c>
      <c r="N21" t="s">
        <v>11</v>
      </c>
      <c r="O21" t="s">
        <v>12</v>
      </c>
      <c r="P21" t="s">
        <v>13</v>
      </c>
      <c r="Q21" t="s">
        <v>14</v>
      </c>
      <c r="R21" t="s">
        <v>15</v>
      </c>
      <c r="S21" t="s">
        <v>16</v>
      </c>
      <c r="T21" t="s">
        <v>117</v>
      </c>
      <c r="U21" t="s">
        <v>17</v>
      </c>
      <c r="V21" t="s">
        <v>18</v>
      </c>
      <c r="Y21" s="37"/>
    </row>
    <row r="22" spans="1:25" ht="23.25">
      <c r="A22" s="9">
        <v>2</v>
      </c>
      <c r="B22" s="9" t="s">
        <v>22</v>
      </c>
      <c r="C22" s="3"/>
      <c r="D22" s="3"/>
      <c r="E22" s="3"/>
      <c r="F22" s="5">
        <v>2.6722</v>
      </c>
      <c r="G22" s="5">
        <v>2.2863</v>
      </c>
      <c r="H22" s="5">
        <v>0.6133</v>
      </c>
      <c r="I22" s="5">
        <v>1.5206</v>
      </c>
      <c r="J22" s="5">
        <v>0.8053</v>
      </c>
      <c r="K22" s="5">
        <v>8.702</v>
      </c>
      <c r="L22" s="5">
        <v>42.9046</v>
      </c>
      <c r="M22" s="3"/>
      <c r="N22" s="3"/>
      <c r="O22" s="5">
        <v>37.4431</v>
      </c>
      <c r="P22" s="3"/>
      <c r="Q22" s="3"/>
      <c r="R22" s="6">
        <v>0.1245</v>
      </c>
      <c r="S22" s="6">
        <v>2.6767</v>
      </c>
      <c r="T22" s="8">
        <f>ROUND(T61/W61*100,4)</f>
        <v>53.9767</v>
      </c>
      <c r="U22">
        <v>86</v>
      </c>
      <c r="V22">
        <v>116</v>
      </c>
      <c r="Y22" s="37"/>
    </row>
    <row r="23" spans="1:25" ht="23.25">
      <c r="A23" s="9">
        <v>2</v>
      </c>
      <c r="B23" s="9" t="s">
        <v>22</v>
      </c>
      <c r="C23" s="3">
        <f aca="true" t="shared" si="0" ref="C23:S23">ROUND(C61/$T61*100,4)</f>
        <v>0</v>
      </c>
      <c r="D23" s="3">
        <f t="shared" si="0"/>
        <v>0</v>
      </c>
      <c r="E23" s="3">
        <f t="shared" si="0"/>
        <v>0</v>
      </c>
      <c r="F23" s="3">
        <f t="shared" si="0"/>
        <v>2.6709</v>
      </c>
      <c r="G23" s="3">
        <f t="shared" si="0"/>
        <v>2.3328</v>
      </c>
      <c r="H23" s="3">
        <f t="shared" si="0"/>
        <v>0.603</v>
      </c>
      <c r="I23" s="3">
        <f t="shared" si="0"/>
        <v>1.529</v>
      </c>
      <c r="J23" s="3">
        <f t="shared" si="0"/>
        <v>0.7824</v>
      </c>
      <c r="K23" s="3">
        <f t="shared" si="0"/>
        <v>8.7223</v>
      </c>
      <c r="L23" s="3">
        <f t="shared" si="0"/>
        <v>43.2003</v>
      </c>
      <c r="M23" s="3">
        <f t="shared" si="0"/>
        <v>0</v>
      </c>
      <c r="N23" s="3">
        <f t="shared" si="0"/>
        <v>0</v>
      </c>
      <c r="O23" s="3">
        <f t="shared" si="0"/>
        <v>37.356</v>
      </c>
      <c r="P23" s="3">
        <f t="shared" si="0"/>
        <v>0</v>
      </c>
      <c r="Q23" s="3">
        <f t="shared" si="0"/>
        <v>0</v>
      </c>
      <c r="R23" s="3">
        <f t="shared" si="0"/>
        <v>0.1164</v>
      </c>
      <c r="S23" s="3">
        <f t="shared" si="0"/>
        <v>2.6869</v>
      </c>
      <c r="T23" s="8">
        <f>ROUND(T61/W61*100,4)</f>
        <v>53.9767</v>
      </c>
      <c r="U23">
        <v>86</v>
      </c>
      <c r="V23">
        <v>116</v>
      </c>
      <c r="Y23" s="37"/>
    </row>
    <row r="24" spans="1:25" ht="23.25">
      <c r="A24" s="9">
        <v>3</v>
      </c>
      <c r="B24" s="9" t="s">
        <v>24</v>
      </c>
      <c r="C24" s="3">
        <f aca="true" t="shared" si="1" ref="C24:S24">ROUND(C62/$T62*100,4)</f>
        <v>0</v>
      </c>
      <c r="D24" s="3">
        <f t="shared" si="1"/>
        <v>0</v>
      </c>
      <c r="E24" s="3">
        <f t="shared" si="1"/>
        <v>0</v>
      </c>
      <c r="F24" s="3">
        <f t="shared" si="1"/>
        <v>1.6815</v>
      </c>
      <c r="G24" s="3">
        <f t="shared" si="1"/>
        <v>3.0421</v>
      </c>
      <c r="H24" s="3">
        <f t="shared" si="1"/>
        <v>0.7345</v>
      </c>
      <c r="I24" s="3">
        <f t="shared" si="1"/>
        <v>0.7472</v>
      </c>
      <c r="J24" s="3">
        <f t="shared" si="1"/>
        <v>0.3781</v>
      </c>
      <c r="K24" s="3">
        <f t="shared" si="1"/>
        <v>1.066</v>
      </c>
      <c r="L24" s="3">
        <f t="shared" si="1"/>
        <v>53.4948</v>
      </c>
      <c r="M24" s="3">
        <f t="shared" si="1"/>
        <v>0</v>
      </c>
      <c r="N24" s="3">
        <f t="shared" si="1"/>
        <v>0</v>
      </c>
      <c r="O24" s="3">
        <f t="shared" si="1"/>
        <v>36.4306</v>
      </c>
      <c r="P24" s="3">
        <f t="shared" si="1"/>
        <v>0</v>
      </c>
      <c r="Q24" s="3">
        <f t="shared" si="1"/>
        <v>0</v>
      </c>
      <c r="R24" s="3">
        <f t="shared" si="1"/>
        <v>0.2302</v>
      </c>
      <c r="S24" s="3">
        <f t="shared" si="1"/>
        <v>2.1949</v>
      </c>
      <c r="T24" s="8">
        <f aca="true" t="shared" si="2" ref="T24:T38">ROUND(T62/W62*100,4)</f>
        <v>58.5004</v>
      </c>
      <c r="U24">
        <v>118</v>
      </c>
      <c r="V24">
        <v>128</v>
      </c>
      <c r="Y24" s="37"/>
    </row>
    <row r="25" spans="1:25" ht="23.25">
      <c r="A25" s="9">
        <v>4</v>
      </c>
      <c r="B25" s="9" t="s">
        <v>25</v>
      </c>
      <c r="C25" s="3">
        <f aca="true" t="shared" si="3" ref="C25:S25">ROUND(C63/$T63*100,4)</f>
        <v>0</v>
      </c>
      <c r="D25" s="3">
        <f t="shared" si="3"/>
        <v>0</v>
      </c>
      <c r="E25" s="3">
        <f t="shared" si="3"/>
        <v>0</v>
      </c>
      <c r="F25" s="3">
        <f t="shared" si="3"/>
        <v>2.2269</v>
      </c>
      <c r="G25" s="3">
        <f t="shared" si="3"/>
        <v>2.8222</v>
      </c>
      <c r="H25" s="3">
        <f t="shared" si="3"/>
        <v>0.4997</v>
      </c>
      <c r="I25" s="3">
        <f t="shared" si="3"/>
        <v>1.5544</v>
      </c>
      <c r="J25" s="3">
        <f t="shared" si="3"/>
        <v>0.4314</v>
      </c>
      <c r="K25" s="3">
        <f t="shared" si="3"/>
        <v>0.8802</v>
      </c>
      <c r="L25" s="3">
        <f t="shared" si="3"/>
        <v>63.8418</v>
      </c>
      <c r="M25" s="3">
        <f t="shared" si="3"/>
        <v>0</v>
      </c>
      <c r="N25" s="3">
        <f t="shared" si="3"/>
        <v>0</v>
      </c>
      <c r="O25" s="3">
        <f t="shared" si="3"/>
        <v>25.4524</v>
      </c>
      <c r="P25" s="3">
        <f t="shared" si="3"/>
        <v>0</v>
      </c>
      <c r="Q25" s="3">
        <f t="shared" si="3"/>
        <v>0</v>
      </c>
      <c r="R25" s="3">
        <f t="shared" si="3"/>
        <v>0.0763</v>
      </c>
      <c r="S25" s="3">
        <f t="shared" si="3"/>
        <v>2.2146</v>
      </c>
      <c r="T25" s="8">
        <f t="shared" si="2"/>
        <v>63.783</v>
      </c>
      <c r="U25">
        <v>50</v>
      </c>
      <c r="V25">
        <v>57</v>
      </c>
      <c r="Y25" s="37"/>
    </row>
    <row r="26" spans="1:25" ht="23.25">
      <c r="A26" s="9">
        <v>5</v>
      </c>
      <c r="B26" s="9" t="s">
        <v>27</v>
      </c>
      <c r="C26" s="3">
        <f aca="true" t="shared" si="4" ref="C26:S26">ROUND(C64/$T64*100,4)</f>
        <v>0</v>
      </c>
      <c r="D26" s="3">
        <f t="shared" si="4"/>
        <v>0</v>
      </c>
      <c r="E26" s="3">
        <f t="shared" si="4"/>
        <v>0</v>
      </c>
      <c r="F26" s="3">
        <f t="shared" si="4"/>
        <v>2.7657</v>
      </c>
      <c r="G26" s="3">
        <f t="shared" si="4"/>
        <v>2.7447</v>
      </c>
      <c r="H26" s="3">
        <f t="shared" si="4"/>
        <v>0.8846</v>
      </c>
      <c r="I26" s="3">
        <f t="shared" si="4"/>
        <v>1.7491</v>
      </c>
      <c r="J26" s="3">
        <f t="shared" si="4"/>
        <v>1.1611</v>
      </c>
      <c r="K26" s="3">
        <f t="shared" si="4"/>
        <v>1.3647</v>
      </c>
      <c r="L26" s="3">
        <f t="shared" si="4"/>
        <v>40.3597</v>
      </c>
      <c r="M26" s="3">
        <f t="shared" si="4"/>
        <v>0</v>
      </c>
      <c r="N26" s="3">
        <f t="shared" si="4"/>
        <v>0</v>
      </c>
      <c r="O26" s="3">
        <f t="shared" si="4"/>
        <v>44.3392</v>
      </c>
      <c r="P26" s="3">
        <f t="shared" si="4"/>
        <v>1.7289</v>
      </c>
      <c r="Q26" s="3">
        <f t="shared" si="4"/>
        <v>0</v>
      </c>
      <c r="R26" s="3">
        <f t="shared" si="4"/>
        <v>0.122</v>
      </c>
      <c r="S26" s="3">
        <f t="shared" si="4"/>
        <v>2.7803</v>
      </c>
      <c r="T26" s="8">
        <f t="shared" si="2"/>
        <v>50.2716</v>
      </c>
      <c r="U26">
        <v>100</v>
      </c>
      <c r="V26">
        <v>107</v>
      </c>
      <c r="Y26" s="37"/>
    </row>
    <row r="27" spans="1:25" ht="23.25">
      <c r="A27" s="9">
        <v>6</v>
      </c>
      <c r="B27" s="9" t="s">
        <v>28</v>
      </c>
      <c r="C27" s="3">
        <f aca="true" t="shared" si="5" ref="C27:S27">ROUND(C65/$T65*100,4)</f>
        <v>23.0781</v>
      </c>
      <c r="D27" s="3">
        <f t="shared" si="5"/>
        <v>0</v>
      </c>
      <c r="E27" s="3">
        <f t="shared" si="5"/>
        <v>0</v>
      </c>
      <c r="F27" s="3">
        <f t="shared" si="5"/>
        <v>8.2633</v>
      </c>
      <c r="G27" s="3">
        <f t="shared" si="5"/>
        <v>2.617</v>
      </c>
      <c r="H27" s="3">
        <f t="shared" si="5"/>
        <v>0.6217</v>
      </c>
      <c r="I27" s="3">
        <f t="shared" si="5"/>
        <v>1.5349</v>
      </c>
      <c r="J27" s="3">
        <f t="shared" si="5"/>
        <v>0.9298</v>
      </c>
      <c r="K27" s="3">
        <f t="shared" si="5"/>
        <v>1.5916</v>
      </c>
      <c r="L27" s="3">
        <f t="shared" si="5"/>
        <v>0</v>
      </c>
      <c r="M27" s="3">
        <f t="shared" si="5"/>
        <v>19.871</v>
      </c>
      <c r="N27" s="3">
        <f t="shared" si="5"/>
        <v>0</v>
      </c>
      <c r="O27" s="3">
        <f t="shared" si="5"/>
        <v>36.891</v>
      </c>
      <c r="P27" s="3">
        <f t="shared" si="5"/>
        <v>1.4831</v>
      </c>
      <c r="Q27" s="3">
        <f t="shared" si="5"/>
        <v>0</v>
      </c>
      <c r="R27" s="3">
        <f t="shared" si="5"/>
        <v>0.157</v>
      </c>
      <c r="S27" s="3">
        <f t="shared" si="5"/>
        <v>2.9615</v>
      </c>
      <c r="T27" s="8">
        <f t="shared" si="2"/>
        <v>52.0859</v>
      </c>
      <c r="U27">
        <v>60</v>
      </c>
      <c r="V27">
        <v>72</v>
      </c>
      <c r="Y27" s="37"/>
    </row>
    <row r="28" spans="1:25" ht="23.25">
      <c r="A28" s="9">
        <v>7</v>
      </c>
      <c r="B28" s="9" t="s">
        <v>29</v>
      </c>
      <c r="C28" s="3">
        <f aca="true" t="shared" si="6" ref="C28:S28">ROUND(C66/$T66*100,4)</f>
        <v>0</v>
      </c>
      <c r="D28" s="3">
        <f t="shared" si="6"/>
        <v>0</v>
      </c>
      <c r="E28" s="3">
        <f t="shared" si="6"/>
        <v>0</v>
      </c>
      <c r="F28" s="3">
        <f t="shared" si="6"/>
        <v>3.019</v>
      </c>
      <c r="G28" s="3">
        <f t="shared" si="6"/>
        <v>2.6078</v>
      </c>
      <c r="H28" s="3">
        <f t="shared" si="6"/>
        <v>0.7415</v>
      </c>
      <c r="I28" s="3">
        <f t="shared" si="6"/>
        <v>1.5502</v>
      </c>
      <c r="J28" s="3">
        <f t="shared" si="6"/>
        <v>0.5546</v>
      </c>
      <c r="K28" s="3">
        <f t="shared" si="6"/>
        <v>1.1374</v>
      </c>
      <c r="L28" s="3">
        <f t="shared" si="6"/>
        <v>29.6262</v>
      </c>
      <c r="M28" s="3">
        <f t="shared" si="6"/>
        <v>0</v>
      </c>
      <c r="N28" s="3">
        <f t="shared" si="6"/>
        <v>0</v>
      </c>
      <c r="O28" s="3">
        <f t="shared" si="6"/>
        <v>57.7624</v>
      </c>
      <c r="P28" s="3">
        <f t="shared" si="6"/>
        <v>0</v>
      </c>
      <c r="Q28" s="3">
        <f t="shared" si="6"/>
        <v>0</v>
      </c>
      <c r="R28" s="3">
        <f t="shared" si="6"/>
        <v>0.1272</v>
      </c>
      <c r="S28" s="3">
        <f t="shared" si="6"/>
        <v>2.8736</v>
      </c>
      <c r="T28" s="8">
        <f t="shared" si="2"/>
        <v>45.4693</v>
      </c>
      <c r="U28">
        <v>93</v>
      </c>
      <c r="V28">
        <v>100</v>
      </c>
      <c r="Y28" s="37"/>
    </row>
    <row r="29" spans="1:25" ht="23.25">
      <c r="A29" s="9">
        <v>8</v>
      </c>
      <c r="B29" s="9" t="s">
        <v>30</v>
      </c>
      <c r="C29" s="3">
        <f aca="true" t="shared" si="7" ref="C29:S29">ROUND(C67/$T67*100,4)</f>
        <v>0</v>
      </c>
      <c r="D29" s="3">
        <f t="shared" si="7"/>
        <v>0</v>
      </c>
      <c r="E29" s="3">
        <f t="shared" si="7"/>
        <v>0</v>
      </c>
      <c r="F29" s="3">
        <f t="shared" si="7"/>
        <v>0</v>
      </c>
      <c r="G29" s="3">
        <f t="shared" si="7"/>
        <v>2.6942</v>
      </c>
      <c r="H29" s="3">
        <f t="shared" si="7"/>
        <v>0.7309</v>
      </c>
      <c r="I29" s="3">
        <f t="shared" si="7"/>
        <v>2.0037</v>
      </c>
      <c r="J29" s="3">
        <f t="shared" si="7"/>
        <v>0.7502</v>
      </c>
      <c r="K29" s="3">
        <f t="shared" si="7"/>
        <v>1.9211</v>
      </c>
      <c r="L29" s="3">
        <f t="shared" si="7"/>
        <v>49.7694</v>
      </c>
      <c r="M29" s="3">
        <f t="shared" si="7"/>
        <v>0</v>
      </c>
      <c r="N29" s="3">
        <f t="shared" si="7"/>
        <v>39.432</v>
      </c>
      <c r="O29" s="3">
        <f t="shared" si="7"/>
        <v>0</v>
      </c>
      <c r="P29" s="3">
        <f t="shared" si="7"/>
        <v>0</v>
      </c>
      <c r="Q29" s="3">
        <f t="shared" si="7"/>
        <v>0</v>
      </c>
      <c r="R29" s="3">
        <f t="shared" si="7"/>
        <v>0.1283</v>
      </c>
      <c r="S29" s="3">
        <f t="shared" si="7"/>
        <v>2.5703</v>
      </c>
      <c r="T29" s="8">
        <f t="shared" si="2"/>
        <v>55.7149</v>
      </c>
      <c r="U29">
        <v>52</v>
      </c>
      <c r="V29">
        <v>76</v>
      </c>
      <c r="Y29" s="37"/>
    </row>
    <row r="30" spans="1:25" ht="23.25">
      <c r="A30" s="9">
        <v>9</v>
      </c>
      <c r="B30" s="9" t="s">
        <v>32</v>
      </c>
      <c r="C30" s="3">
        <f aca="true" t="shared" si="8" ref="C30:S30">ROUND(C68/$T68*100,4)</f>
        <v>0</v>
      </c>
      <c r="D30" s="3">
        <f t="shared" si="8"/>
        <v>0</v>
      </c>
      <c r="E30" s="3">
        <f t="shared" si="8"/>
        <v>0</v>
      </c>
      <c r="F30" s="3">
        <f t="shared" si="8"/>
        <v>4.4939</v>
      </c>
      <c r="G30" s="3">
        <f t="shared" si="8"/>
        <v>2.0144</v>
      </c>
      <c r="H30" s="3">
        <f t="shared" si="8"/>
        <v>0.9787</v>
      </c>
      <c r="I30" s="3">
        <f t="shared" si="8"/>
        <v>4.3089</v>
      </c>
      <c r="J30" s="3">
        <f t="shared" si="8"/>
        <v>0.9717</v>
      </c>
      <c r="K30" s="3">
        <f t="shared" si="8"/>
        <v>5.3775</v>
      </c>
      <c r="L30" s="3">
        <f t="shared" si="8"/>
        <v>37.2151</v>
      </c>
      <c r="M30" s="3">
        <f t="shared" si="8"/>
        <v>0</v>
      </c>
      <c r="N30" s="3">
        <f t="shared" si="8"/>
        <v>0</v>
      </c>
      <c r="O30" s="3">
        <f t="shared" si="8"/>
        <v>40.9154</v>
      </c>
      <c r="P30" s="3">
        <f t="shared" si="8"/>
        <v>0</v>
      </c>
      <c r="Q30" s="3">
        <f t="shared" si="8"/>
        <v>0</v>
      </c>
      <c r="R30" s="3">
        <f t="shared" si="8"/>
        <v>0.1124</v>
      </c>
      <c r="S30" s="3">
        <f t="shared" si="8"/>
        <v>3.6121</v>
      </c>
      <c r="T30" s="8">
        <f t="shared" si="2"/>
        <v>51.8416</v>
      </c>
      <c r="U30">
        <v>37</v>
      </c>
      <c r="V30">
        <v>50</v>
      </c>
      <c r="Y30" s="37"/>
    </row>
    <row r="31" spans="1:25" ht="23.25">
      <c r="A31" s="9">
        <v>10</v>
      </c>
      <c r="B31" s="9" t="s">
        <v>21</v>
      </c>
      <c r="C31" s="3">
        <f aca="true" t="shared" si="9" ref="C31:S31">ROUND(C69/$T69*100,4)</f>
        <v>0</v>
      </c>
      <c r="D31" s="3">
        <f t="shared" si="9"/>
        <v>0</v>
      </c>
      <c r="E31" s="3">
        <f t="shared" si="9"/>
        <v>0</v>
      </c>
      <c r="F31" s="3">
        <f t="shared" si="9"/>
        <v>0</v>
      </c>
      <c r="G31" s="3">
        <f t="shared" si="9"/>
        <v>2.5667</v>
      </c>
      <c r="H31" s="3">
        <f t="shared" si="9"/>
        <v>0.6144</v>
      </c>
      <c r="I31" s="3">
        <f t="shared" si="9"/>
        <v>1.2373</v>
      </c>
      <c r="J31" s="3">
        <f t="shared" si="9"/>
        <v>0.4534</v>
      </c>
      <c r="K31" s="3">
        <f t="shared" si="9"/>
        <v>1.9623</v>
      </c>
      <c r="L31" s="3">
        <f t="shared" si="9"/>
        <v>55.5271</v>
      </c>
      <c r="M31" s="3">
        <f t="shared" si="9"/>
        <v>0</v>
      </c>
      <c r="N31" s="3">
        <f t="shared" si="9"/>
        <v>34.1027</v>
      </c>
      <c r="O31" s="3">
        <f t="shared" si="9"/>
        <v>0</v>
      </c>
      <c r="P31" s="3">
        <f t="shared" si="9"/>
        <v>0.9225</v>
      </c>
      <c r="Q31" s="3">
        <f t="shared" si="9"/>
        <v>0</v>
      </c>
      <c r="R31" s="3">
        <f t="shared" si="9"/>
        <v>0.1103</v>
      </c>
      <c r="S31" s="3">
        <f t="shared" si="9"/>
        <v>2.5032</v>
      </c>
      <c r="T31" s="8">
        <f t="shared" si="2"/>
        <v>53.9801</v>
      </c>
      <c r="U31">
        <v>101</v>
      </c>
      <c r="V31">
        <v>128</v>
      </c>
      <c r="Y31" s="37"/>
    </row>
    <row r="32" spans="1:25" ht="23.25">
      <c r="A32" s="9">
        <v>11</v>
      </c>
      <c r="B32" s="9" t="s">
        <v>33</v>
      </c>
      <c r="C32" s="3">
        <f aca="true" t="shared" si="10" ref="C32:S32">ROUND(C70/$T70*100,4)</f>
        <v>7.3713</v>
      </c>
      <c r="D32" s="3">
        <f t="shared" si="10"/>
        <v>0</v>
      </c>
      <c r="E32" s="3">
        <f t="shared" si="10"/>
        <v>0</v>
      </c>
      <c r="F32" s="3">
        <f t="shared" si="10"/>
        <v>6.2722</v>
      </c>
      <c r="G32" s="3">
        <f t="shared" si="10"/>
        <v>1.9453</v>
      </c>
      <c r="H32" s="3">
        <f t="shared" si="10"/>
        <v>0.7892</v>
      </c>
      <c r="I32" s="3">
        <f t="shared" si="10"/>
        <v>2.546</v>
      </c>
      <c r="J32" s="3">
        <f t="shared" si="10"/>
        <v>0.9895</v>
      </c>
      <c r="K32" s="3">
        <f t="shared" si="10"/>
        <v>1.501</v>
      </c>
      <c r="L32" s="3">
        <f t="shared" si="10"/>
        <v>0</v>
      </c>
      <c r="M32" s="3">
        <f t="shared" si="10"/>
        <v>32.0143</v>
      </c>
      <c r="N32" s="3">
        <f t="shared" si="10"/>
        <v>0</v>
      </c>
      <c r="O32" s="3">
        <f t="shared" si="10"/>
        <v>42.8326</v>
      </c>
      <c r="P32" s="3">
        <f t="shared" si="10"/>
        <v>0</v>
      </c>
      <c r="Q32" s="3">
        <f t="shared" si="10"/>
        <v>0</v>
      </c>
      <c r="R32" s="3">
        <f t="shared" si="10"/>
        <v>0.1147</v>
      </c>
      <c r="S32" s="3">
        <f t="shared" si="10"/>
        <v>3.6239</v>
      </c>
      <c r="T32" s="8">
        <f t="shared" si="2"/>
        <v>44.6825</v>
      </c>
      <c r="U32">
        <v>62</v>
      </c>
      <c r="V32">
        <v>79</v>
      </c>
      <c r="Y32" s="37"/>
    </row>
    <row r="33" spans="1:25" ht="23.25">
      <c r="A33" s="9">
        <v>12</v>
      </c>
      <c r="B33" s="9" t="s">
        <v>34</v>
      </c>
      <c r="C33" s="3">
        <f aca="true" t="shared" si="11" ref="C33:S33">ROUND(C71/$T71*100,4)</f>
        <v>0</v>
      </c>
      <c r="D33" s="3">
        <f t="shared" si="11"/>
        <v>0</v>
      </c>
      <c r="E33" s="3">
        <f t="shared" si="11"/>
        <v>0</v>
      </c>
      <c r="F33" s="3">
        <f t="shared" si="11"/>
        <v>1.6286</v>
      </c>
      <c r="G33" s="3">
        <f t="shared" si="11"/>
        <v>9.5976</v>
      </c>
      <c r="H33" s="3">
        <f t="shared" si="11"/>
        <v>0.6852</v>
      </c>
      <c r="I33" s="3">
        <f t="shared" si="11"/>
        <v>0.8588</v>
      </c>
      <c r="J33" s="3">
        <f t="shared" si="11"/>
        <v>0.4147</v>
      </c>
      <c r="K33" s="3">
        <f t="shared" si="11"/>
        <v>3.7665</v>
      </c>
      <c r="L33" s="3">
        <f t="shared" si="11"/>
        <v>41.4732</v>
      </c>
      <c r="M33" s="3">
        <f t="shared" si="11"/>
        <v>0</v>
      </c>
      <c r="N33" s="3">
        <f t="shared" si="11"/>
        <v>0</v>
      </c>
      <c r="O33" s="3">
        <f t="shared" si="11"/>
        <v>38.9267</v>
      </c>
      <c r="P33" s="3">
        <f t="shared" si="11"/>
        <v>0</v>
      </c>
      <c r="Q33" s="3">
        <f t="shared" si="11"/>
        <v>0</v>
      </c>
      <c r="R33" s="3">
        <f t="shared" si="11"/>
        <v>0.1244</v>
      </c>
      <c r="S33" s="3">
        <f t="shared" si="11"/>
        <v>2.5242</v>
      </c>
      <c r="T33" s="8">
        <f t="shared" si="2"/>
        <v>52.9984</v>
      </c>
      <c r="U33">
        <v>115</v>
      </c>
      <c r="V33">
        <v>130</v>
      </c>
      <c r="Y33" s="37"/>
    </row>
    <row r="34" spans="1:25" ht="23.25">
      <c r="A34" s="9">
        <v>13</v>
      </c>
      <c r="B34" s="9" t="s">
        <v>36</v>
      </c>
      <c r="C34" s="3">
        <f aca="true" t="shared" si="12" ref="C34:S34">ROUND(C72/$T72*100,4)</f>
        <v>0</v>
      </c>
      <c r="D34" s="3">
        <f t="shared" si="12"/>
        <v>0</v>
      </c>
      <c r="E34" s="3">
        <f t="shared" si="12"/>
        <v>0</v>
      </c>
      <c r="F34" s="3">
        <f t="shared" si="12"/>
        <v>4.3096</v>
      </c>
      <c r="G34" s="3">
        <f t="shared" si="12"/>
        <v>4.3635</v>
      </c>
      <c r="H34" s="3">
        <f t="shared" si="12"/>
        <v>0.6989</v>
      </c>
      <c r="I34" s="3">
        <f t="shared" si="12"/>
        <v>1.4667</v>
      </c>
      <c r="J34" s="3">
        <f t="shared" si="12"/>
        <v>1.2701</v>
      </c>
      <c r="K34" s="3">
        <f t="shared" si="12"/>
        <v>1.4524</v>
      </c>
      <c r="L34" s="3">
        <f t="shared" si="12"/>
        <v>39.4573</v>
      </c>
      <c r="M34" s="3">
        <f t="shared" si="12"/>
        <v>0</v>
      </c>
      <c r="N34" s="3">
        <f t="shared" si="12"/>
        <v>0</v>
      </c>
      <c r="O34" s="3">
        <f t="shared" si="12"/>
        <v>40.5371</v>
      </c>
      <c r="P34" s="3">
        <f t="shared" si="12"/>
        <v>3.1759</v>
      </c>
      <c r="Q34" s="3">
        <f t="shared" si="12"/>
        <v>0</v>
      </c>
      <c r="R34" s="3">
        <f t="shared" si="12"/>
        <v>0.1755</v>
      </c>
      <c r="S34" s="3">
        <f t="shared" si="12"/>
        <v>3.0928</v>
      </c>
      <c r="T34" s="8">
        <f t="shared" si="2"/>
        <v>45.8574</v>
      </c>
      <c r="U34">
        <v>88</v>
      </c>
      <c r="V34">
        <v>101</v>
      </c>
      <c r="Y34" s="37"/>
    </row>
    <row r="35" spans="1:25" ht="23.25">
      <c r="A35" s="9">
        <v>14</v>
      </c>
      <c r="B35" s="9" t="s">
        <v>23</v>
      </c>
      <c r="C35" s="3">
        <f aca="true" t="shared" si="13" ref="C35:S35">ROUND(C73/$T73*100,4)</f>
        <v>67.9602</v>
      </c>
      <c r="D35" s="3">
        <f t="shared" si="13"/>
        <v>5.6746</v>
      </c>
      <c r="E35" s="3">
        <f t="shared" si="13"/>
        <v>0.8895</v>
      </c>
      <c r="F35" s="3">
        <f t="shared" si="13"/>
        <v>0.7012</v>
      </c>
      <c r="G35" s="3">
        <f t="shared" si="13"/>
        <v>1.6217</v>
      </c>
      <c r="H35" s="3">
        <f t="shared" si="13"/>
        <v>0.2617</v>
      </c>
      <c r="I35" s="3">
        <f t="shared" si="13"/>
        <v>0.4043</v>
      </c>
      <c r="J35" s="3">
        <f t="shared" si="13"/>
        <v>0.265</v>
      </c>
      <c r="K35" s="3">
        <f t="shared" si="13"/>
        <v>0.4286</v>
      </c>
      <c r="L35" s="3">
        <f t="shared" si="13"/>
        <v>0</v>
      </c>
      <c r="M35" s="3">
        <f t="shared" si="13"/>
        <v>0</v>
      </c>
      <c r="N35" s="3">
        <f t="shared" si="13"/>
        <v>0</v>
      </c>
      <c r="O35" s="3">
        <f t="shared" si="13"/>
        <v>20.1072</v>
      </c>
      <c r="P35" s="3">
        <f t="shared" si="13"/>
        <v>0</v>
      </c>
      <c r="Q35" s="3">
        <f t="shared" si="13"/>
        <v>0</v>
      </c>
      <c r="R35" s="3">
        <f t="shared" si="13"/>
        <v>0.0927</v>
      </c>
      <c r="S35" s="3">
        <f t="shared" si="13"/>
        <v>1.5932</v>
      </c>
      <c r="T35" s="8">
        <f t="shared" si="2"/>
        <v>63.6745</v>
      </c>
      <c r="U35">
        <v>77</v>
      </c>
      <c r="V35">
        <v>94</v>
      </c>
      <c r="Y35" s="37"/>
    </row>
    <row r="36" spans="1:25" ht="23.25">
      <c r="A36" s="9">
        <v>15</v>
      </c>
      <c r="B36" s="9" t="s">
        <v>26</v>
      </c>
      <c r="C36" s="3">
        <f aca="true" t="shared" si="14" ref="C36:S36">ROUND(C74/$T74*100,4)</f>
        <v>0</v>
      </c>
      <c r="D36" s="3">
        <f t="shared" si="14"/>
        <v>0</v>
      </c>
      <c r="E36" s="3">
        <f t="shared" si="14"/>
        <v>0</v>
      </c>
      <c r="F36" s="3">
        <f t="shared" si="14"/>
        <v>2.0774</v>
      </c>
      <c r="G36" s="3">
        <f t="shared" si="14"/>
        <v>3.2612</v>
      </c>
      <c r="H36" s="3">
        <f t="shared" si="14"/>
        <v>0.7494</v>
      </c>
      <c r="I36" s="3">
        <f t="shared" si="14"/>
        <v>1.569</v>
      </c>
      <c r="J36" s="3">
        <f t="shared" si="14"/>
        <v>0.8231</v>
      </c>
      <c r="K36" s="3">
        <f t="shared" si="14"/>
        <v>1.1628</v>
      </c>
      <c r="L36" s="3">
        <f t="shared" si="14"/>
        <v>48.0323</v>
      </c>
      <c r="M36" s="3">
        <f t="shared" si="14"/>
        <v>0</v>
      </c>
      <c r="N36" s="3">
        <f t="shared" si="14"/>
        <v>0</v>
      </c>
      <c r="O36" s="3">
        <f t="shared" si="14"/>
        <v>38.1318</v>
      </c>
      <c r="P36" s="3">
        <f t="shared" si="14"/>
        <v>1.0669</v>
      </c>
      <c r="Q36" s="3">
        <f t="shared" si="14"/>
        <v>0</v>
      </c>
      <c r="R36" s="3">
        <f t="shared" si="14"/>
        <v>0.2873</v>
      </c>
      <c r="S36" s="3">
        <f t="shared" si="14"/>
        <v>2.8387</v>
      </c>
      <c r="T36" s="8">
        <f t="shared" si="2"/>
        <v>51.8117</v>
      </c>
      <c r="U36">
        <v>107</v>
      </c>
      <c r="V36">
        <v>115</v>
      </c>
      <c r="Y36" s="37"/>
    </row>
    <row r="37" spans="1:22" ht="23.25">
      <c r="A37" s="9">
        <v>16</v>
      </c>
      <c r="B37" s="9" t="s">
        <v>31</v>
      </c>
      <c r="C37" s="3">
        <f aca="true" t="shared" si="15" ref="C37:S37">ROUND(C75/$T75*100,4)</f>
        <v>0</v>
      </c>
      <c r="D37" s="3">
        <f t="shared" si="15"/>
        <v>0</v>
      </c>
      <c r="E37" s="3">
        <f t="shared" si="15"/>
        <v>0</v>
      </c>
      <c r="F37" s="3">
        <f t="shared" si="15"/>
        <v>0</v>
      </c>
      <c r="G37" s="3">
        <f t="shared" si="15"/>
        <v>1.7796</v>
      </c>
      <c r="H37" s="3">
        <f t="shared" si="15"/>
        <v>0.3216</v>
      </c>
      <c r="I37" s="3">
        <f t="shared" si="15"/>
        <v>0.4707</v>
      </c>
      <c r="J37" s="3">
        <f t="shared" si="15"/>
        <v>0.3369</v>
      </c>
      <c r="K37" s="3">
        <f t="shared" si="15"/>
        <v>0.4794</v>
      </c>
      <c r="L37" s="3">
        <f t="shared" si="15"/>
        <v>54.6208</v>
      </c>
      <c r="M37" s="3">
        <f t="shared" si="15"/>
        <v>0</v>
      </c>
      <c r="N37" s="3">
        <f t="shared" si="15"/>
        <v>39.453</v>
      </c>
      <c r="O37" s="3">
        <f t="shared" si="15"/>
        <v>0</v>
      </c>
      <c r="P37" s="3">
        <f t="shared" si="15"/>
        <v>0.3369</v>
      </c>
      <c r="Q37" s="3">
        <f t="shared" si="15"/>
        <v>0.458</v>
      </c>
      <c r="R37" s="3">
        <f t="shared" si="15"/>
        <v>0.0977</v>
      </c>
      <c r="S37" s="3">
        <f t="shared" si="15"/>
        <v>1.6453</v>
      </c>
      <c r="T37" s="8">
        <f t="shared" si="2"/>
        <v>60.6962</v>
      </c>
      <c r="U37">
        <v>72</v>
      </c>
      <c r="V37">
        <v>116</v>
      </c>
    </row>
    <row r="38" spans="1:22" ht="23.25">
      <c r="A38" s="9">
        <v>17</v>
      </c>
      <c r="B38" s="9" t="s">
        <v>35</v>
      </c>
      <c r="C38" s="3">
        <f aca="true" t="shared" si="16" ref="C38:S38">ROUND(C76/$T76*100,4)</f>
        <v>0</v>
      </c>
      <c r="D38" s="3">
        <f t="shared" si="16"/>
        <v>0</v>
      </c>
      <c r="E38" s="3">
        <f t="shared" si="16"/>
        <v>0</v>
      </c>
      <c r="F38" s="3">
        <f t="shared" si="16"/>
        <v>1.5797</v>
      </c>
      <c r="G38" s="3">
        <f t="shared" si="16"/>
        <v>2.7221</v>
      </c>
      <c r="H38" s="3">
        <f t="shared" si="16"/>
        <v>0.5046</v>
      </c>
      <c r="I38" s="3">
        <f t="shared" si="16"/>
        <v>1.1867</v>
      </c>
      <c r="J38" s="3">
        <f t="shared" si="16"/>
        <v>0.8027</v>
      </c>
      <c r="K38" s="3">
        <f t="shared" si="16"/>
        <v>1.3308</v>
      </c>
      <c r="L38" s="3">
        <f t="shared" si="16"/>
        <v>39.2623</v>
      </c>
      <c r="M38" s="3">
        <f t="shared" si="16"/>
        <v>0</v>
      </c>
      <c r="N38" s="3">
        <f t="shared" si="16"/>
        <v>0</v>
      </c>
      <c r="O38" s="3">
        <f t="shared" si="16"/>
        <v>49.8638</v>
      </c>
      <c r="P38" s="3">
        <f t="shared" si="16"/>
        <v>0</v>
      </c>
      <c r="Q38" s="3">
        <f t="shared" si="16"/>
        <v>0</v>
      </c>
      <c r="R38" s="3">
        <f t="shared" si="16"/>
        <v>0.1193</v>
      </c>
      <c r="S38" s="3">
        <f t="shared" si="16"/>
        <v>2.6281</v>
      </c>
      <c r="T38" s="8">
        <f t="shared" si="2"/>
        <v>54.748</v>
      </c>
      <c r="U38">
        <v>73</v>
      </c>
      <c r="V38">
        <v>114</v>
      </c>
    </row>
    <row r="39" spans="1:20" ht="23.25">
      <c r="A39" s="9"/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"/>
    </row>
    <row r="40" spans="1:22" ht="23.25">
      <c r="A40" s="106" t="s">
        <v>114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</row>
    <row r="41" spans="1:22" ht="23.25">
      <c r="A41" s="9" t="s">
        <v>66</v>
      </c>
      <c r="B41" s="9" t="s">
        <v>67</v>
      </c>
      <c r="C41" t="s">
        <v>0</v>
      </c>
      <c r="D41" t="s">
        <v>1</v>
      </c>
      <c r="E41" t="s">
        <v>2</v>
      </c>
      <c r="F41" t="s">
        <v>3</v>
      </c>
      <c r="G41" t="s">
        <v>4</v>
      </c>
      <c r="H41" t="s">
        <v>5</v>
      </c>
      <c r="I41" t="s">
        <v>6</v>
      </c>
      <c r="J41" t="s">
        <v>7</v>
      </c>
      <c r="K41" t="s">
        <v>8</v>
      </c>
      <c r="L41" t="s">
        <v>9</v>
      </c>
      <c r="M41" t="s">
        <v>10</v>
      </c>
      <c r="N41" t="s">
        <v>11</v>
      </c>
      <c r="O41" t="s">
        <v>12</v>
      </c>
      <c r="P41" t="s">
        <v>13</v>
      </c>
      <c r="Q41" t="s">
        <v>14</v>
      </c>
      <c r="R41" t="s">
        <v>15</v>
      </c>
      <c r="S41" t="s">
        <v>16</v>
      </c>
      <c r="T41" t="s">
        <v>86</v>
      </c>
      <c r="U41" t="s">
        <v>17</v>
      </c>
      <c r="V41" t="s">
        <v>18</v>
      </c>
    </row>
    <row r="42" spans="1:23" ht="23.25">
      <c r="A42" s="9">
        <v>2</v>
      </c>
      <c r="B42" s="9" t="s">
        <v>22</v>
      </c>
      <c r="C42" s="3">
        <f aca="true" t="shared" si="17" ref="C42:T42">C23-ROUND(C3,4)</f>
        <v>0</v>
      </c>
      <c r="D42" s="3">
        <f t="shared" si="17"/>
        <v>0</v>
      </c>
      <c r="E42" s="3">
        <f t="shared" si="17"/>
        <v>0</v>
      </c>
      <c r="F42" s="3">
        <f t="shared" si="17"/>
        <v>-0.21340000000000003</v>
      </c>
      <c r="G42" s="3">
        <f t="shared" si="17"/>
        <v>-0.027399999999999647</v>
      </c>
      <c r="H42" s="3">
        <f t="shared" si="17"/>
        <v>0.02300000000000002</v>
      </c>
      <c r="I42" s="3">
        <f t="shared" si="17"/>
        <v>-0.033400000000000096</v>
      </c>
      <c r="J42" s="3">
        <f t="shared" si="17"/>
        <v>0.03410000000000002</v>
      </c>
      <c r="K42" s="3">
        <f t="shared" si="17"/>
        <v>0.08990000000000009</v>
      </c>
      <c r="L42" s="3">
        <f t="shared" si="17"/>
        <v>0.3736999999999995</v>
      </c>
      <c r="M42" s="3">
        <f t="shared" si="17"/>
        <v>0</v>
      </c>
      <c r="N42" s="3">
        <f t="shared" si="17"/>
        <v>0</v>
      </c>
      <c r="O42" s="3">
        <f t="shared" si="17"/>
        <v>-0.37590000000000146</v>
      </c>
      <c r="P42" s="3">
        <f t="shared" si="17"/>
        <v>0</v>
      </c>
      <c r="Q42" s="3">
        <f t="shared" si="17"/>
        <v>0</v>
      </c>
      <c r="R42" s="3">
        <f t="shared" si="17"/>
        <v>-0.008599999999999997</v>
      </c>
      <c r="S42" s="3">
        <f t="shared" si="17"/>
        <v>0.1381000000000001</v>
      </c>
      <c r="T42" s="3">
        <f t="shared" si="17"/>
        <v>0.07370000000000232</v>
      </c>
      <c r="U42">
        <v>86</v>
      </c>
      <c r="V42">
        <v>116</v>
      </c>
      <c r="W42" s="7"/>
    </row>
    <row r="43" spans="1:24" ht="23.25">
      <c r="A43" s="9">
        <v>3</v>
      </c>
      <c r="B43" s="9" t="s">
        <v>24</v>
      </c>
      <c r="C43" s="3">
        <f aca="true" t="shared" si="18" ref="C43:R43">C24-ROUND(C4,4)</f>
        <v>0</v>
      </c>
      <c r="D43" s="3">
        <f t="shared" si="18"/>
        <v>0</v>
      </c>
      <c r="E43" s="3">
        <f t="shared" si="18"/>
        <v>0</v>
      </c>
      <c r="F43" s="3">
        <f t="shared" si="18"/>
        <v>-0.4082000000000001</v>
      </c>
      <c r="G43" s="3">
        <f t="shared" si="18"/>
        <v>0.0665</v>
      </c>
      <c r="H43" s="3">
        <f t="shared" si="18"/>
        <v>0.026100000000000012</v>
      </c>
      <c r="I43" s="3">
        <f t="shared" si="18"/>
        <v>0.01859999999999995</v>
      </c>
      <c r="J43" s="3">
        <f t="shared" si="18"/>
        <v>-0.030100000000000016</v>
      </c>
      <c r="K43" s="3">
        <f t="shared" si="18"/>
        <v>-0.08709999999999996</v>
      </c>
      <c r="L43" s="3">
        <f t="shared" si="18"/>
        <v>0.3265999999999991</v>
      </c>
      <c r="M43" s="3">
        <f t="shared" si="18"/>
        <v>0</v>
      </c>
      <c r="N43" s="3">
        <f t="shared" si="18"/>
        <v>0</v>
      </c>
      <c r="O43" s="3">
        <f t="shared" si="18"/>
        <v>0.0075999999999964984</v>
      </c>
      <c r="P43" s="3">
        <f t="shared" si="18"/>
        <v>0</v>
      </c>
      <c r="Q43" s="3">
        <f t="shared" si="18"/>
        <v>0</v>
      </c>
      <c r="R43" s="3">
        <f t="shared" si="18"/>
        <v>0.1377</v>
      </c>
      <c r="S43" s="3">
        <f aca="true" t="shared" si="19" ref="S43:T56">S24-ROUND(S4,4)</f>
        <v>-0.05779999999999985</v>
      </c>
      <c r="T43" s="3">
        <f t="shared" si="19"/>
        <v>-0.06320000000000192</v>
      </c>
      <c r="U43">
        <v>118</v>
      </c>
      <c r="V43">
        <v>128</v>
      </c>
      <c r="X43">
        <f>MAX(C42:S57)</f>
        <v>3.0893999999999977</v>
      </c>
    </row>
    <row r="44" spans="1:22" ht="23.25">
      <c r="A44" s="9">
        <v>4</v>
      </c>
      <c r="B44" s="9" t="s">
        <v>25</v>
      </c>
      <c r="C44" s="3">
        <f aca="true" t="shared" si="20" ref="C44:R44">C25-ROUND(C5,4)</f>
        <v>0</v>
      </c>
      <c r="D44" s="3">
        <f t="shared" si="20"/>
        <v>0</v>
      </c>
      <c r="E44" s="3">
        <f t="shared" si="20"/>
        <v>0</v>
      </c>
      <c r="F44" s="3">
        <f t="shared" si="20"/>
        <v>0.038899999999999935</v>
      </c>
      <c r="G44" s="3">
        <f t="shared" si="20"/>
        <v>0.11330000000000018</v>
      </c>
      <c r="H44" s="3">
        <f t="shared" si="20"/>
        <v>0.018399999999999972</v>
      </c>
      <c r="I44" s="3">
        <f t="shared" si="20"/>
        <v>0.11509999999999998</v>
      </c>
      <c r="J44" s="3">
        <f t="shared" si="20"/>
        <v>-0.04820000000000002</v>
      </c>
      <c r="K44" s="3">
        <f t="shared" si="20"/>
        <v>0.06819999999999993</v>
      </c>
      <c r="L44" s="3">
        <f t="shared" si="20"/>
        <v>-1.5548999999999964</v>
      </c>
      <c r="M44" s="3">
        <f t="shared" si="20"/>
        <v>0</v>
      </c>
      <c r="N44" s="3">
        <f t="shared" si="20"/>
        <v>0</v>
      </c>
      <c r="O44" s="3">
        <f t="shared" si="20"/>
        <v>1.3963999999999999</v>
      </c>
      <c r="P44" s="3">
        <f t="shared" si="20"/>
        <v>0</v>
      </c>
      <c r="Q44" s="3">
        <f t="shared" si="20"/>
        <v>0</v>
      </c>
      <c r="R44" s="3">
        <f t="shared" si="20"/>
        <v>0.0131</v>
      </c>
      <c r="S44" s="3">
        <f t="shared" si="19"/>
        <v>-0.1604000000000001</v>
      </c>
      <c r="T44" s="3">
        <f t="shared" si="19"/>
        <v>-0.6277999999999935</v>
      </c>
      <c r="U44">
        <v>50</v>
      </c>
      <c r="V44">
        <v>57</v>
      </c>
    </row>
    <row r="45" spans="1:22" ht="23.25">
      <c r="A45" s="9">
        <v>5</v>
      </c>
      <c r="B45" s="9" t="s">
        <v>27</v>
      </c>
      <c r="C45" s="3">
        <f aca="true" t="shared" si="21" ref="C45:R45">C26-ROUND(C6,4)</f>
        <v>0</v>
      </c>
      <c r="D45" s="3">
        <f t="shared" si="21"/>
        <v>0</v>
      </c>
      <c r="E45" s="3">
        <f t="shared" si="21"/>
        <v>0</v>
      </c>
      <c r="F45" s="3">
        <f t="shared" si="21"/>
        <v>-0.06530000000000014</v>
      </c>
      <c r="G45" s="3">
        <f t="shared" si="21"/>
        <v>0.0009000000000001229</v>
      </c>
      <c r="H45" s="3">
        <f t="shared" si="21"/>
        <v>0.031000000000000028</v>
      </c>
      <c r="I45" s="3">
        <f t="shared" si="21"/>
        <v>0.15170000000000017</v>
      </c>
      <c r="J45" s="3">
        <f t="shared" si="21"/>
        <v>-0.08989999999999987</v>
      </c>
      <c r="K45" s="3">
        <f t="shared" si="21"/>
        <v>-0.02639999999999998</v>
      </c>
      <c r="L45" s="3">
        <f t="shared" si="21"/>
        <v>0.4741999999999962</v>
      </c>
      <c r="M45" s="3">
        <f t="shared" si="21"/>
        <v>0</v>
      </c>
      <c r="N45" s="3">
        <f t="shared" si="21"/>
        <v>0</v>
      </c>
      <c r="O45" s="3">
        <f t="shared" si="21"/>
        <v>0.4692000000000007</v>
      </c>
      <c r="P45" s="3">
        <f t="shared" si="21"/>
        <v>0.2209000000000001</v>
      </c>
      <c r="Q45" s="3">
        <f t="shared" si="21"/>
        <v>0</v>
      </c>
      <c r="R45" s="3">
        <f t="shared" si="21"/>
        <v>-0.013500000000000012</v>
      </c>
      <c r="S45" s="3">
        <f t="shared" si="19"/>
        <v>-1.1528</v>
      </c>
      <c r="T45" s="3">
        <f t="shared" si="19"/>
        <v>0.08200000000000074</v>
      </c>
      <c r="U45">
        <v>100</v>
      </c>
      <c r="V45">
        <v>107</v>
      </c>
    </row>
    <row r="46" spans="1:22" ht="23.25">
      <c r="A46" s="9">
        <v>6</v>
      </c>
      <c r="B46" s="9" t="s">
        <v>28</v>
      </c>
      <c r="C46" s="3">
        <f aca="true" t="shared" si="22" ref="C46:R46">C27-ROUND(C7,4)</f>
        <v>-0.2441999999999993</v>
      </c>
      <c r="D46" s="3">
        <f t="shared" si="22"/>
        <v>0</v>
      </c>
      <c r="E46" s="3">
        <f t="shared" si="22"/>
        <v>0</v>
      </c>
      <c r="F46" s="3">
        <f t="shared" si="22"/>
        <v>0.24209999999999887</v>
      </c>
      <c r="G46" s="3">
        <f t="shared" si="22"/>
        <v>-0.08860000000000001</v>
      </c>
      <c r="H46" s="3">
        <f t="shared" si="22"/>
        <v>0.18370000000000003</v>
      </c>
      <c r="I46" s="3">
        <f t="shared" si="22"/>
        <v>0.09850000000000003</v>
      </c>
      <c r="J46" s="3">
        <f t="shared" si="22"/>
        <v>-0.2219</v>
      </c>
      <c r="K46" s="3">
        <f t="shared" si="22"/>
        <v>-0.018500000000000183</v>
      </c>
      <c r="L46" s="3">
        <f t="shared" si="22"/>
        <v>0</v>
      </c>
      <c r="M46" s="3">
        <f t="shared" si="22"/>
        <v>-0.23939999999999984</v>
      </c>
      <c r="N46" s="3">
        <f t="shared" si="22"/>
        <v>0</v>
      </c>
      <c r="O46" s="3">
        <f t="shared" si="22"/>
        <v>0.43959999999999866</v>
      </c>
      <c r="P46" s="3">
        <f t="shared" si="22"/>
        <v>-0.01529999999999987</v>
      </c>
      <c r="Q46" s="3">
        <f t="shared" si="22"/>
        <v>0</v>
      </c>
      <c r="R46" s="3">
        <f t="shared" si="22"/>
        <v>-0.13520000000000001</v>
      </c>
      <c r="S46" s="3">
        <f t="shared" si="19"/>
        <v>-0.000700000000000145</v>
      </c>
      <c r="T46" s="3">
        <f t="shared" si="19"/>
        <v>-0.5394000000000005</v>
      </c>
      <c r="U46">
        <v>60</v>
      </c>
      <c r="V46">
        <v>72</v>
      </c>
    </row>
    <row r="47" spans="1:22" ht="23.25">
      <c r="A47" s="9">
        <v>7</v>
      </c>
      <c r="B47" s="9" t="s">
        <v>29</v>
      </c>
      <c r="C47" s="3">
        <f aca="true" t="shared" si="23" ref="C47:R47">C28-ROUND(C8,4)</f>
        <v>0</v>
      </c>
      <c r="D47" s="3">
        <f t="shared" si="23"/>
        <v>0</v>
      </c>
      <c r="E47" s="3">
        <f t="shared" si="23"/>
        <v>0</v>
      </c>
      <c r="F47" s="3">
        <f t="shared" si="23"/>
        <v>0.07430000000000003</v>
      </c>
      <c r="G47" s="3">
        <f t="shared" si="23"/>
        <v>-0.6174</v>
      </c>
      <c r="H47" s="3">
        <f t="shared" si="23"/>
        <v>-0.06719999999999993</v>
      </c>
      <c r="I47" s="3">
        <f t="shared" si="23"/>
        <v>0.016599999999999948</v>
      </c>
      <c r="J47" s="3">
        <f t="shared" si="23"/>
        <v>0.0953</v>
      </c>
      <c r="K47" s="3">
        <f t="shared" si="23"/>
        <v>0.10999999999999988</v>
      </c>
      <c r="L47" s="3">
        <f t="shared" si="23"/>
        <v>1.150100000000002</v>
      </c>
      <c r="M47" s="3">
        <f t="shared" si="23"/>
        <v>0</v>
      </c>
      <c r="N47" s="3">
        <f t="shared" si="23"/>
        <v>0</v>
      </c>
      <c r="O47" s="3">
        <f t="shared" si="23"/>
        <v>0.322499999999998</v>
      </c>
      <c r="P47" s="3">
        <f t="shared" si="23"/>
        <v>0</v>
      </c>
      <c r="Q47" s="3">
        <f t="shared" si="23"/>
        <v>0</v>
      </c>
      <c r="R47" s="3">
        <f t="shared" si="23"/>
        <v>0.0398</v>
      </c>
      <c r="S47" s="3">
        <f t="shared" si="19"/>
        <v>-1.1239</v>
      </c>
      <c r="T47" s="3">
        <f t="shared" si="19"/>
        <v>0.2335999999999956</v>
      </c>
      <c r="U47">
        <v>93</v>
      </c>
      <c r="V47">
        <v>100</v>
      </c>
    </row>
    <row r="48" spans="1:22" ht="23.25">
      <c r="A48" s="9">
        <v>8</v>
      </c>
      <c r="B48" s="9" t="s">
        <v>30</v>
      </c>
      <c r="C48" s="3">
        <f aca="true" t="shared" si="24" ref="C48:R48">C29-ROUND(C9,4)</f>
        <v>0</v>
      </c>
      <c r="D48" s="3">
        <f t="shared" si="24"/>
        <v>0</v>
      </c>
      <c r="E48" s="3">
        <f t="shared" si="24"/>
        <v>0</v>
      </c>
      <c r="F48" s="3">
        <f t="shared" si="24"/>
        <v>0</v>
      </c>
      <c r="G48" s="3">
        <f t="shared" si="24"/>
        <v>0.10239999999999982</v>
      </c>
      <c r="H48" s="3">
        <f t="shared" si="24"/>
        <v>-0.04039999999999999</v>
      </c>
      <c r="I48" s="3">
        <f t="shared" si="24"/>
        <v>-0.033800000000000274</v>
      </c>
      <c r="J48" s="3">
        <f t="shared" si="24"/>
        <v>0.058699999999999974</v>
      </c>
      <c r="K48" s="3">
        <f t="shared" si="24"/>
        <v>-0.018399999999999972</v>
      </c>
      <c r="L48" s="3">
        <f t="shared" si="24"/>
        <v>-1.8552000000000035</v>
      </c>
      <c r="M48" s="3">
        <f t="shared" si="24"/>
        <v>0</v>
      </c>
      <c r="N48" s="3">
        <f t="shared" si="24"/>
        <v>1.722999999999999</v>
      </c>
      <c r="O48" s="3">
        <f t="shared" si="24"/>
        <v>0</v>
      </c>
      <c r="P48" s="3">
        <f t="shared" si="24"/>
        <v>0</v>
      </c>
      <c r="Q48" s="3">
        <f t="shared" si="24"/>
        <v>0</v>
      </c>
      <c r="R48" s="3">
        <f t="shared" si="24"/>
        <v>0.019799999999999998</v>
      </c>
      <c r="S48" s="3">
        <f t="shared" si="19"/>
        <v>0.04400000000000004</v>
      </c>
      <c r="T48" s="3">
        <f t="shared" si="19"/>
        <v>0.15370000000000061</v>
      </c>
      <c r="U48">
        <v>52</v>
      </c>
      <c r="V48">
        <v>76</v>
      </c>
    </row>
    <row r="49" spans="1:22" ht="23.25">
      <c r="A49" s="9">
        <v>9</v>
      </c>
      <c r="B49" s="9" t="s">
        <v>32</v>
      </c>
      <c r="C49" s="3">
        <f aca="true" t="shared" si="25" ref="C49:R49">C30-ROUND(C10,4)</f>
        <v>0</v>
      </c>
      <c r="D49" s="3">
        <f t="shared" si="25"/>
        <v>0</v>
      </c>
      <c r="E49" s="3">
        <f t="shared" si="25"/>
        <v>0</v>
      </c>
      <c r="F49" s="3">
        <f t="shared" si="25"/>
        <v>-0.4181999999999997</v>
      </c>
      <c r="G49" s="3">
        <f t="shared" si="25"/>
        <v>-0.8110999999999997</v>
      </c>
      <c r="H49" s="3">
        <f t="shared" si="25"/>
        <v>-0.15170000000000006</v>
      </c>
      <c r="I49" s="3">
        <f t="shared" si="25"/>
        <v>-1.3078999999999992</v>
      </c>
      <c r="J49" s="3">
        <f t="shared" si="25"/>
        <v>0.13329999999999997</v>
      </c>
      <c r="K49" s="3">
        <f t="shared" si="25"/>
        <v>0.3723000000000001</v>
      </c>
      <c r="L49" s="3">
        <f t="shared" si="25"/>
        <v>3.0893999999999977</v>
      </c>
      <c r="M49" s="3">
        <f t="shared" si="25"/>
        <v>0</v>
      </c>
      <c r="N49" s="3">
        <f t="shared" si="25"/>
        <v>0</v>
      </c>
      <c r="O49" s="3">
        <f t="shared" si="25"/>
        <v>-0.4111000000000047</v>
      </c>
      <c r="P49" s="3">
        <f t="shared" si="25"/>
        <v>0</v>
      </c>
      <c r="Q49" s="3">
        <f t="shared" si="25"/>
        <v>0</v>
      </c>
      <c r="R49" s="3">
        <f t="shared" si="25"/>
        <v>-0.0471</v>
      </c>
      <c r="S49" s="3">
        <f t="shared" si="19"/>
        <v>-0.44760000000000044</v>
      </c>
      <c r="T49" s="3">
        <f t="shared" si="19"/>
        <v>0.8100000000000023</v>
      </c>
      <c r="U49">
        <v>37</v>
      </c>
      <c r="V49">
        <v>50</v>
      </c>
    </row>
    <row r="50" spans="1:22" ht="23.25">
      <c r="A50" s="9">
        <v>10</v>
      </c>
      <c r="B50" s="9" t="s">
        <v>21</v>
      </c>
      <c r="C50" s="3">
        <f aca="true" t="shared" si="26" ref="C50:R50">C31-ROUND(C11,4)</f>
        <v>0</v>
      </c>
      <c r="D50" s="3">
        <f t="shared" si="26"/>
        <v>0</v>
      </c>
      <c r="E50" s="3">
        <f t="shared" si="26"/>
        <v>0</v>
      </c>
      <c r="F50" s="3">
        <f t="shared" si="26"/>
        <v>0</v>
      </c>
      <c r="G50" s="3">
        <f t="shared" si="26"/>
        <v>0.060799999999999965</v>
      </c>
      <c r="H50" s="3">
        <f t="shared" si="26"/>
        <v>-0.01550000000000007</v>
      </c>
      <c r="I50" s="3">
        <f t="shared" si="26"/>
        <v>-0.06149999999999989</v>
      </c>
      <c r="J50" s="3">
        <f t="shared" si="26"/>
        <v>-0.006399999999999961</v>
      </c>
      <c r="K50" s="3">
        <f t="shared" si="26"/>
        <v>0.17300000000000004</v>
      </c>
      <c r="L50" s="3">
        <f t="shared" si="26"/>
        <v>-0.4095000000000013</v>
      </c>
      <c r="M50" s="3">
        <f t="shared" si="26"/>
        <v>0</v>
      </c>
      <c r="N50" s="3">
        <f t="shared" si="26"/>
        <v>0.031399999999997874</v>
      </c>
      <c r="O50" s="3">
        <f t="shared" si="26"/>
        <v>0</v>
      </c>
      <c r="P50" s="3">
        <f t="shared" si="26"/>
        <v>0.22539999999999993</v>
      </c>
      <c r="Q50" s="3">
        <f t="shared" si="26"/>
        <v>0</v>
      </c>
      <c r="R50" s="3">
        <f t="shared" si="26"/>
        <v>-0.03560000000000001</v>
      </c>
      <c r="S50" s="3">
        <f t="shared" si="19"/>
        <v>0.037900000000000045</v>
      </c>
      <c r="T50" s="3">
        <f t="shared" si="19"/>
        <v>-0.010500000000000398</v>
      </c>
      <c r="U50">
        <v>101</v>
      </c>
      <c r="V50">
        <v>128</v>
      </c>
    </row>
    <row r="51" spans="1:22" ht="23.25">
      <c r="A51" s="9">
        <v>11</v>
      </c>
      <c r="B51" s="9" t="s">
        <v>33</v>
      </c>
      <c r="C51" s="3">
        <f aca="true" t="shared" si="27" ref="C51:R51">C32-ROUND(C12,4)</f>
        <v>-0.7396000000000011</v>
      </c>
      <c r="D51" s="3">
        <f t="shared" si="27"/>
        <v>0</v>
      </c>
      <c r="E51" s="3">
        <f t="shared" si="27"/>
        <v>0</v>
      </c>
      <c r="F51" s="3">
        <f t="shared" si="27"/>
        <v>0.39670000000000005</v>
      </c>
      <c r="G51" s="3">
        <f t="shared" si="27"/>
        <v>-0.23609999999999998</v>
      </c>
      <c r="H51" s="3">
        <f t="shared" si="27"/>
        <v>-0.3122999999999999</v>
      </c>
      <c r="I51" s="3">
        <f t="shared" si="27"/>
        <v>0.1578999999999997</v>
      </c>
      <c r="J51" s="3">
        <f t="shared" si="27"/>
        <v>-0.010199999999999987</v>
      </c>
      <c r="K51" s="3">
        <f t="shared" si="27"/>
        <v>-0.18420000000000014</v>
      </c>
      <c r="L51" s="3">
        <f t="shared" si="27"/>
        <v>0</v>
      </c>
      <c r="M51" s="3">
        <f t="shared" si="27"/>
        <v>2.7882999999999996</v>
      </c>
      <c r="N51" s="3">
        <f t="shared" si="27"/>
        <v>0</v>
      </c>
      <c r="O51" s="3">
        <f t="shared" si="27"/>
        <v>-0.32220000000000226</v>
      </c>
      <c r="P51" s="3">
        <f t="shared" si="27"/>
        <v>0</v>
      </c>
      <c r="Q51" s="3">
        <f t="shared" si="27"/>
        <v>0</v>
      </c>
      <c r="R51" s="3">
        <f t="shared" si="27"/>
        <v>-1.6618</v>
      </c>
      <c r="S51" s="3">
        <f t="shared" si="19"/>
        <v>0.12349999999999994</v>
      </c>
      <c r="T51" s="3">
        <f t="shared" si="19"/>
        <v>0.09259999999999735</v>
      </c>
      <c r="U51">
        <v>62</v>
      </c>
      <c r="V51">
        <v>79</v>
      </c>
    </row>
    <row r="52" spans="1:22" ht="23.25">
      <c r="A52" s="9">
        <v>12</v>
      </c>
      <c r="B52" s="9" t="s">
        <v>34</v>
      </c>
      <c r="C52" s="3">
        <f aca="true" t="shared" si="28" ref="C52:R52">C33-ROUND(C13,4)</f>
        <v>0</v>
      </c>
      <c r="D52" s="3">
        <f t="shared" si="28"/>
        <v>0</v>
      </c>
      <c r="E52" s="3">
        <f t="shared" si="28"/>
        <v>0</v>
      </c>
      <c r="F52" s="3">
        <f t="shared" si="28"/>
        <v>-0.016599999999999948</v>
      </c>
      <c r="G52" s="3">
        <f t="shared" si="28"/>
        <v>0.0015000000000000568</v>
      </c>
      <c r="H52" s="3">
        <f t="shared" si="28"/>
        <v>0.0019000000000000128</v>
      </c>
      <c r="I52" s="3">
        <f t="shared" si="28"/>
        <v>0.14200000000000002</v>
      </c>
      <c r="J52" s="3">
        <f t="shared" si="28"/>
        <v>0.055400000000000005</v>
      </c>
      <c r="K52" s="3">
        <f t="shared" si="28"/>
        <v>-0.3223999999999996</v>
      </c>
      <c r="L52" s="3">
        <f t="shared" si="28"/>
        <v>-0.900500000000001</v>
      </c>
      <c r="M52" s="3">
        <f t="shared" si="28"/>
        <v>0</v>
      </c>
      <c r="N52" s="3">
        <f t="shared" si="28"/>
        <v>0</v>
      </c>
      <c r="O52" s="3">
        <f t="shared" si="28"/>
        <v>1.122399999999999</v>
      </c>
      <c r="P52" s="3">
        <f t="shared" si="28"/>
        <v>0</v>
      </c>
      <c r="Q52" s="3">
        <f t="shared" si="28"/>
        <v>0</v>
      </c>
      <c r="R52" s="3">
        <f t="shared" si="28"/>
        <v>0.03169999999999999</v>
      </c>
      <c r="S52" s="3">
        <f t="shared" si="19"/>
        <v>-0.11560000000000015</v>
      </c>
      <c r="T52" s="3">
        <f t="shared" si="19"/>
        <v>-0.023500000000005627</v>
      </c>
      <c r="U52">
        <v>115</v>
      </c>
      <c r="V52">
        <v>130</v>
      </c>
    </row>
    <row r="53" spans="1:22" ht="23.25">
      <c r="A53" s="9">
        <v>13</v>
      </c>
      <c r="B53" s="9" t="s">
        <v>36</v>
      </c>
      <c r="C53" s="3">
        <f aca="true" t="shared" si="29" ref="C53:R53">C34-ROUND(C14,4)</f>
        <v>0</v>
      </c>
      <c r="D53" s="3">
        <f t="shared" si="29"/>
        <v>0</v>
      </c>
      <c r="E53" s="3">
        <f t="shared" si="29"/>
        <v>0</v>
      </c>
      <c r="F53" s="3">
        <f t="shared" si="29"/>
        <v>-0.08230000000000004</v>
      </c>
      <c r="G53" s="3">
        <f t="shared" si="29"/>
        <v>-0.17239999999999966</v>
      </c>
      <c r="H53" s="3">
        <f t="shared" si="29"/>
        <v>-0.04060000000000008</v>
      </c>
      <c r="I53" s="3">
        <f t="shared" si="29"/>
        <v>-0.04530000000000012</v>
      </c>
      <c r="J53" s="3">
        <f t="shared" si="29"/>
        <v>-0.04600000000000004</v>
      </c>
      <c r="K53" s="3">
        <f t="shared" si="29"/>
        <v>-0.01429999999999998</v>
      </c>
      <c r="L53" s="3">
        <f t="shared" si="29"/>
        <v>0.37869999999999493</v>
      </c>
      <c r="M53" s="3">
        <f t="shared" si="29"/>
        <v>0</v>
      </c>
      <c r="N53" s="3">
        <f t="shared" si="29"/>
        <v>0</v>
      </c>
      <c r="O53" s="3">
        <f t="shared" si="29"/>
        <v>0.31460000000000576</v>
      </c>
      <c r="P53" s="3">
        <f t="shared" si="29"/>
        <v>-0.24590000000000023</v>
      </c>
      <c r="Q53" s="3">
        <f t="shared" si="29"/>
        <v>0</v>
      </c>
      <c r="R53" s="3">
        <f t="shared" si="29"/>
        <v>-0.08360000000000001</v>
      </c>
      <c r="S53" s="3">
        <f t="shared" si="19"/>
        <v>0.036799999999999944</v>
      </c>
      <c r="T53" s="3">
        <f t="shared" si="19"/>
        <v>-0.15109999999999957</v>
      </c>
      <c r="U53">
        <v>88</v>
      </c>
      <c r="V53">
        <v>101</v>
      </c>
    </row>
    <row r="54" spans="1:22" ht="23.25">
      <c r="A54" s="9">
        <v>14</v>
      </c>
      <c r="B54" s="9" t="s">
        <v>23</v>
      </c>
      <c r="C54" s="3">
        <f aca="true" t="shared" si="30" ref="C54:R54">C35-ROUND(C15,4)</f>
        <v>0.34850000000000136</v>
      </c>
      <c r="D54" s="3">
        <f t="shared" si="30"/>
        <v>-0.4417</v>
      </c>
      <c r="E54" s="3">
        <f t="shared" si="30"/>
        <v>-0.09200000000000008</v>
      </c>
      <c r="F54" s="3">
        <f t="shared" si="30"/>
        <v>-0.024599999999999955</v>
      </c>
      <c r="G54" s="3">
        <f t="shared" si="30"/>
        <v>-0.001100000000000101</v>
      </c>
      <c r="H54" s="3">
        <f t="shared" si="30"/>
        <v>0.037599999999999995</v>
      </c>
      <c r="I54" s="3">
        <f t="shared" si="30"/>
        <v>0.005900000000000016</v>
      </c>
      <c r="J54" s="3">
        <f t="shared" si="30"/>
        <v>0.0252</v>
      </c>
      <c r="K54" s="3">
        <f t="shared" si="30"/>
        <v>0.062399999999999956</v>
      </c>
      <c r="L54" s="3">
        <f t="shared" si="30"/>
        <v>0</v>
      </c>
      <c r="M54" s="3">
        <f t="shared" si="30"/>
        <v>0</v>
      </c>
      <c r="N54" s="3">
        <f t="shared" si="30"/>
        <v>0</v>
      </c>
      <c r="O54" s="3">
        <f t="shared" si="30"/>
        <v>0.09859999999999758</v>
      </c>
      <c r="P54" s="3">
        <f t="shared" si="30"/>
        <v>0</v>
      </c>
      <c r="Q54" s="3">
        <f t="shared" si="30"/>
        <v>0</v>
      </c>
      <c r="R54" s="3">
        <f t="shared" si="30"/>
        <v>-0.012299999999999991</v>
      </c>
      <c r="S54" s="3">
        <f t="shared" si="19"/>
        <v>-0.00649999999999995</v>
      </c>
      <c r="T54" s="3">
        <f t="shared" si="19"/>
        <v>-0.5260999999999925</v>
      </c>
      <c r="U54">
        <v>77</v>
      </c>
      <c r="V54">
        <v>94</v>
      </c>
    </row>
    <row r="55" spans="1:22" ht="23.25">
      <c r="A55" s="9">
        <v>15</v>
      </c>
      <c r="B55" s="9" t="s">
        <v>26</v>
      </c>
      <c r="C55" s="3">
        <f aca="true" t="shared" si="31" ref="C55:R55">C36-ROUND(C16,4)</f>
        <v>0</v>
      </c>
      <c r="D55" s="3">
        <f t="shared" si="31"/>
        <v>0</v>
      </c>
      <c r="E55" s="3">
        <f t="shared" si="31"/>
        <v>0</v>
      </c>
      <c r="F55" s="3">
        <f t="shared" si="31"/>
        <v>-0.06919999999999993</v>
      </c>
      <c r="G55" s="3">
        <f t="shared" si="31"/>
        <v>-0.021199999999999886</v>
      </c>
      <c r="H55" s="3">
        <f t="shared" si="31"/>
        <v>0.02069999999999994</v>
      </c>
      <c r="I55" s="3">
        <f t="shared" si="31"/>
        <v>-0.03930000000000011</v>
      </c>
      <c r="J55" s="3">
        <f t="shared" si="31"/>
        <v>-0.02949999999999997</v>
      </c>
      <c r="K55" s="3">
        <f t="shared" si="31"/>
        <v>0.014100000000000001</v>
      </c>
      <c r="L55" s="3">
        <f t="shared" si="31"/>
        <v>-0.35889999999999844</v>
      </c>
      <c r="M55" s="3">
        <f t="shared" si="31"/>
        <v>0</v>
      </c>
      <c r="N55" s="3">
        <f t="shared" si="31"/>
        <v>0</v>
      </c>
      <c r="O55" s="3">
        <f t="shared" si="31"/>
        <v>0.2832000000000008</v>
      </c>
      <c r="P55" s="3">
        <f t="shared" si="31"/>
        <v>0.0031999999999998696</v>
      </c>
      <c r="Q55" s="3">
        <f t="shared" si="31"/>
        <v>0</v>
      </c>
      <c r="R55" s="3">
        <f t="shared" si="31"/>
        <v>0.0759</v>
      </c>
      <c r="S55" s="3">
        <f t="shared" si="19"/>
        <v>0.12089999999999979</v>
      </c>
      <c r="T55" s="3">
        <f t="shared" si="19"/>
        <v>0.589500000000001</v>
      </c>
      <c r="U55">
        <v>107</v>
      </c>
      <c r="V55">
        <v>115</v>
      </c>
    </row>
    <row r="56" spans="1:22" ht="23.25">
      <c r="A56">
        <v>16</v>
      </c>
      <c r="B56" t="s">
        <v>31</v>
      </c>
      <c r="C56" s="3">
        <f aca="true" t="shared" si="32" ref="C56:R56">C37-ROUND(C17,4)</f>
        <v>0</v>
      </c>
      <c r="D56" s="3">
        <f t="shared" si="32"/>
        <v>0</v>
      </c>
      <c r="E56" s="3">
        <f t="shared" si="32"/>
        <v>0</v>
      </c>
      <c r="F56" s="3">
        <f t="shared" si="32"/>
        <v>0</v>
      </c>
      <c r="G56" s="3">
        <f t="shared" si="32"/>
        <v>0.09570000000000012</v>
      </c>
      <c r="H56" s="3">
        <f t="shared" si="32"/>
        <v>0.0338</v>
      </c>
      <c r="I56" s="3">
        <f t="shared" si="32"/>
        <v>-0.008500000000000008</v>
      </c>
      <c r="J56" s="3">
        <f t="shared" si="32"/>
        <v>0.03749999999999998</v>
      </c>
      <c r="K56" s="3">
        <f t="shared" si="32"/>
        <v>0.01419999999999999</v>
      </c>
      <c r="L56" s="3">
        <f t="shared" si="32"/>
        <v>0.02680000000000149</v>
      </c>
      <c r="M56" s="3">
        <f t="shared" si="32"/>
        <v>0</v>
      </c>
      <c r="N56" s="3">
        <f t="shared" si="32"/>
        <v>-0.18539999999999424</v>
      </c>
      <c r="O56" s="3">
        <f t="shared" si="32"/>
        <v>0</v>
      </c>
      <c r="P56" s="3">
        <f t="shared" si="32"/>
        <v>0.014399999999999968</v>
      </c>
      <c r="Q56" s="3">
        <f t="shared" si="32"/>
        <v>0.016000000000000014</v>
      </c>
      <c r="R56" s="3">
        <f t="shared" si="32"/>
        <v>0.023999999999999994</v>
      </c>
      <c r="S56" s="3">
        <f t="shared" si="19"/>
        <v>-0.06869999999999998</v>
      </c>
      <c r="T56" s="3">
        <f t="shared" si="19"/>
        <v>0.6295000000000002</v>
      </c>
      <c r="U56">
        <v>72</v>
      </c>
      <c r="V56">
        <v>116</v>
      </c>
    </row>
    <row r="57" spans="1:22" ht="23.25">
      <c r="A57">
        <v>17</v>
      </c>
      <c r="B57" t="s">
        <v>35</v>
      </c>
      <c r="C57" s="3">
        <f aca="true" t="shared" si="33" ref="C57:R57">C38-ROUND(C18,4)</f>
        <v>0</v>
      </c>
      <c r="D57" s="3">
        <f t="shared" si="33"/>
        <v>0</v>
      </c>
      <c r="E57" s="3">
        <f t="shared" si="33"/>
        <v>0</v>
      </c>
      <c r="F57" s="3">
        <f t="shared" si="33"/>
        <v>-0.011199999999999877</v>
      </c>
      <c r="G57" s="3">
        <f t="shared" si="33"/>
        <v>-0.061699999999999644</v>
      </c>
      <c r="H57" s="3">
        <f t="shared" si="33"/>
        <v>-0.015499999999999958</v>
      </c>
      <c r="I57" s="3">
        <f t="shared" si="33"/>
        <v>0.10380000000000011</v>
      </c>
      <c r="J57" s="3">
        <f t="shared" si="33"/>
        <v>-0.011299999999999977</v>
      </c>
      <c r="K57" s="3">
        <f t="shared" si="33"/>
        <v>0.08379999999999987</v>
      </c>
      <c r="L57" s="3">
        <f t="shared" si="33"/>
        <v>0.09410000000000451</v>
      </c>
      <c r="M57" s="3">
        <f t="shared" si="33"/>
        <v>0</v>
      </c>
      <c r="N57" s="3">
        <f t="shared" si="33"/>
        <v>0</v>
      </c>
      <c r="O57" s="3">
        <f t="shared" si="33"/>
        <v>-0.0864000000000047</v>
      </c>
      <c r="P57" s="3">
        <f t="shared" si="33"/>
        <v>0</v>
      </c>
      <c r="Q57" s="3">
        <f t="shared" si="33"/>
        <v>0</v>
      </c>
      <c r="R57" s="3">
        <f t="shared" si="33"/>
        <v>0.0369</v>
      </c>
      <c r="S57" s="3">
        <f>S38-ROUND(S18,4)</f>
        <v>-0.1322000000000001</v>
      </c>
      <c r="T57" s="2">
        <f>T38-ROUND(T18,4)</f>
        <v>-0.2640000000000029</v>
      </c>
      <c r="U57">
        <v>73</v>
      </c>
      <c r="V57">
        <v>114</v>
      </c>
    </row>
    <row r="58" spans="3:20" ht="23.2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2"/>
    </row>
    <row r="59" spans="1:22" ht="23.25">
      <c r="A59" s="107" t="s">
        <v>68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</row>
    <row r="60" spans="1:23" ht="23.25">
      <c r="A60" t="s">
        <v>66</v>
      </c>
      <c r="B60" t="s">
        <v>67</v>
      </c>
      <c r="C60" t="s">
        <v>0</v>
      </c>
      <c r="D60" t="s">
        <v>1</v>
      </c>
      <c r="E60" t="s">
        <v>2</v>
      </c>
      <c r="F60" t="s">
        <v>3</v>
      </c>
      <c r="G60" t="s">
        <v>4</v>
      </c>
      <c r="H60" t="s">
        <v>5</v>
      </c>
      <c r="I60" t="s">
        <v>6</v>
      </c>
      <c r="J60" t="s">
        <v>7</v>
      </c>
      <c r="K60" t="s">
        <v>8</v>
      </c>
      <c r="L60" t="s">
        <v>9</v>
      </c>
      <c r="M60" t="s">
        <v>10</v>
      </c>
      <c r="N60" t="s">
        <v>11</v>
      </c>
      <c r="O60" t="s">
        <v>12</v>
      </c>
      <c r="P60" t="s">
        <v>13</v>
      </c>
      <c r="Q60" t="s">
        <v>14</v>
      </c>
      <c r="R60" t="s">
        <v>15</v>
      </c>
      <c r="S60" t="s">
        <v>16</v>
      </c>
      <c r="T60" t="s">
        <v>20</v>
      </c>
      <c r="U60" t="s">
        <v>17</v>
      </c>
      <c r="V60" t="s">
        <v>18</v>
      </c>
      <c r="W60" t="s">
        <v>65</v>
      </c>
    </row>
    <row r="61" spans="1:25" ht="23.25">
      <c r="A61">
        <v>2</v>
      </c>
      <c r="B61" t="s">
        <v>22</v>
      </c>
      <c r="C61" s="3">
        <v>0</v>
      </c>
      <c r="D61" s="3">
        <v>0</v>
      </c>
      <c r="E61" s="3">
        <v>0</v>
      </c>
      <c r="F61" s="3">
        <f aca="true" t="shared" si="34" ref="F61:F66">F80</f>
        <v>5506</v>
      </c>
      <c r="G61" s="3">
        <f>H80</f>
        <v>4809</v>
      </c>
      <c r="H61" s="3">
        <f>J80</f>
        <v>1243</v>
      </c>
      <c r="I61" s="3">
        <f>K80</f>
        <v>3152</v>
      </c>
      <c r="J61" s="3">
        <f>L80</f>
        <v>1613</v>
      </c>
      <c r="K61" s="3">
        <f>M80</f>
        <v>17981</v>
      </c>
      <c r="L61" s="3">
        <f>C80+D80+E80+U80+V80+W80+X80</f>
        <v>89057</v>
      </c>
      <c r="M61" s="3">
        <v>0</v>
      </c>
      <c r="N61" s="3">
        <v>0</v>
      </c>
      <c r="O61" s="4">
        <f aca="true" t="shared" si="35" ref="O61:O66">G80+I80+AB80</f>
        <v>77009</v>
      </c>
      <c r="P61" s="3">
        <v>0</v>
      </c>
      <c r="Q61" s="3">
        <v>0</v>
      </c>
      <c r="R61" s="43">
        <v>240</v>
      </c>
      <c r="S61" s="43">
        <v>5539</v>
      </c>
      <c r="T61" s="3">
        <f>SUM(C61:S61)</f>
        <v>206149</v>
      </c>
      <c r="U61">
        <v>86</v>
      </c>
      <c r="V61">
        <v>116</v>
      </c>
      <c r="W61">
        <v>381922</v>
      </c>
      <c r="Y61" s="37"/>
    </row>
    <row r="62" spans="1:25" ht="23.25">
      <c r="A62">
        <v>3</v>
      </c>
      <c r="B62" t="s">
        <v>24</v>
      </c>
      <c r="C62" s="3">
        <v>0</v>
      </c>
      <c r="D62" s="3">
        <v>0</v>
      </c>
      <c r="E62" s="3">
        <v>0</v>
      </c>
      <c r="F62" s="3">
        <f t="shared" si="34"/>
        <v>5581</v>
      </c>
      <c r="G62" s="3">
        <f aca="true" t="shared" si="36" ref="G62:G76">H81</f>
        <v>10097</v>
      </c>
      <c r="H62" s="3">
        <f aca="true" t="shared" si="37" ref="H62:K76">J81</f>
        <v>2438</v>
      </c>
      <c r="I62" s="3">
        <f t="shared" si="37"/>
        <v>2480</v>
      </c>
      <c r="J62" s="3">
        <f t="shared" si="37"/>
        <v>1255</v>
      </c>
      <c r="K62" s="3">
        <f t="shared" si="37"/>
        <v>3538</v>
      </c>
      <c r="L62" s="3">
        <f>C81+D81+E81+U81+V81+W81+X81</f>
        <v>177552</v>
      </c>
      <c r="M62" s="3">
        <v>0</v>
      </c>
      <c r="N62" s="3">
        <v>0</v>
      </c>
      <c r="O62" s="3">
        <f t="shared" si="35"/>
        <v>120915</v>
      </c>
      <c r="P62" s="3">
        <v>0</v>
      </c>
      <c r="Q62" s="3">
        <v>0</v>
      </c>
      <c r="R62" s="43">
        <v>764</v>
      </c>
      <c r="S62" s="43">
        <v>7285</v>
      </c>
      <c r="T62" s="3">
        <f aca="true" t="shared" si="38" ref="T62:T76">SUM(C62:S62)</f>
        <v>331905</v>
      </c>
      <c r="U62">
        <v>118</v>
      </c>
      <c r="V62">
        <v>128</v>
      </c>
      <c r="W62">
        <v>567355</v>
      </c>
      <c r="Y62" s="37"/>
    </row>
    <row r="63" spans="1:25" ht="23.25">
      <c r="A63">
        <v>4</v>
      </c>
      <c r="B63" t="s">
        <v>25</v>
      </c>
      <c r="C63" s="3">
        <v>0</v>
      </c>
      <c r="D63" s="3">
        <v>0</v>
      </c>
      <c r="E63" s="3">
        <v>0</v>
      </c>
      <c r="F63" s="3">
        <f t="shared" si="34"/>
        <v>2540</v>
      </c>
      <c r="G63" s="3">
        <f t="shared" si="36"/>
        <v>3219</v>
      </c>
      <c r="H63" s="3">
        <f t="shared" si="37"/>
        <v>570</v>
      </c>
      <c r="I63" s="3">
        <f t="shared" si="37"/>
        <v>1773</v>
      </c>
      <c r="J63" s="3">
        <f t="shared" si="37"/>
        <v>492</v>
      </c>
      <c r="K63" s="3">
        <f t="shared" si="37"/>
        <v>1004</v>
      </c>
      <c r="L63" s="3">
        <f>C82+D82+E82+U82+V82+W82+X82</f>
        <v>72818</v>
      </c>
      <c r="M63" s="3">
        <v>0</v>
      </c>
      <c r="N63" s="3">
        <v>0</v>
      </c>
      <c r="O63" s="3">
        <f t="shared" si="35"/>
        <v>29031</v>
      </c>
      <c r="P63" s="3">
        <v>0</v>
      </c>
      <c r="Q63" s="3">
        <v>0</v>
      </c>
      <c r="R63" s="43">
        <v>87</v>
      </c>
      <c r="S63" s="43">
        <v>2526</v>
      </c>
      <c r="T63" s="3">
        <f t="shared" si="38"/>
        <v>114060</v>
      </c>
      <c r="U63">
        <v>50</v>
      </c>
      <c r="V63">
        <v>57</v>
      </c>
      <c r="W63">
        <v>178825</v>
      </c>
      <c r="Y63" s="37"/>
    </row>
    <row r="64" spans="1:25" ht="23.25">
      <c r="A64">
        <v>5</v>
      </c>
      <c r="B64" t="s">
        <v>27</v>
      </c>
      <c r="C64" s="3">
        <v>0</v>
      </c>
      <c r="D64" s="3">
        <v>0</v>
      </c>
      <c r="E64" s="3">
        <v>0</v>
      </c>
      <c r="F64" s="3">
        <f t="shared" si="34"/>
        <v>14644</v>
      </c>
      <c r="G64" s="3">
        <f t="shared" si="36"/>
        <v>14533</v>
      </c>
      <c r="H64" s="3">
        <f t="shared" si="37"/>
        <v>4684</v>
      </c>
      <c r="I64" s="3">
        <f t="shared" si="37"/>
        <v>9261</v>
      </c>
      <c r="J64" s="3">
        <f t="shared" si="37"/>
        <v>6148</v>
      </c>
      <c r="K64" s="3">
        <f t="shared" si="37"/>
        <v>7226</v>
      </c>
      <c r="L64" s="3">
        <f>C83+D83+E83+U83+V83+W83+X83</f>
        <v>213698</v>
      </c>
      <c r="M64" s="3">
        <v>0</v>
      </c>
      <c r="N64" s="3">
        <v>0</v>
      </c>
      <c r="O64" s="3">
        <f t="shared" si="35"/>
        <v>234769</v>
      </c>
      <c r="P64" s="4">
        <f>N83</f>
        <v>9154</v>
      </c>
      <c r="Q64" s="3">
        <v>0</v>
      </c>
      <c r="R64" s="43">
        <v>646</v>
      </c>
      <c r="S64" s="43">
        <v>14721</v>
      </c>
      <c r="T64" s="3">
        <f t="shared" si="38"/>
        <v>529484</v>
      </c>
      <c r="U64">
        <v>100</v>
      </c>
      <c r="V64">
        <v>107</v>
      </c>
      <c r="W64">
        <v>1053246</v>
      </c>
      <c r="Y64" s="37"/>
    </row>
    <row r="65" spans="1:25" ht="23.25">
      <c r="A65">
        <v>6</v>
      </c>
      <c r="B65" t="s">
        <v>28</v>
      </c>
      <c r="C65" s="3">
        <f>C84</f>
        <v>43211</v>
      </c>
      <c r="D65" s="3">
        <v>0</v>
      </c>
      <c r="E65" s="3">
        <v>0</v>
      </c>
      <c r="F65" s="3">
        <f t="shared" si="34"/>
        <v>15472</v>
      </c>
      <c r="G65" s="3">
        <f t="shared" si="36"/>
        <v>4900</v>
      </c>
      <c r="H65" s="3">
        <f t="shared" si="37"/>
        <v>1164</v>
      </c>
      <c r="I65" s="3">
        <f t="shared" si="37"/>
        <v>2874</v>
      </c>
      <c r="J65" s="3">
        <f t="shared" si="37"/>
        <v>1741</v>
      </c>
      <c r="K65" s="3">
        <f t="shared" si="37"/>
        <v>2980</v>
      </c>
      <c r="L65" s="3">
        <v>0</v>
      </c>
      <c r="M65" s="3">
        <f>D84+E84+X84</f>
        <v>37206</v>
      </c>
      <c r="N65" s="3">
        <v>0</v>
      </c>
      <c r="O65" s="3">
        <f t="shared" si="35"/>
        <v>69074</v>
      </c>
      <c r="P65" s="4">
        <f>P84</f>
        <v>2777</v>
      </c>
      <c r="Q65" s="3">
        <v>0</v>
      </c>
      <c r="R65" s="43">
        <v>294</v>
      </c>
      <c r="S65" s="43">
        <v>5545</v>
      </c>
      <c r="T65" s="3">
        <f t="shared" si="38"/>
        <v>187238</v>
      </c>
      <c r="U65">
        <v>60</v>
      </c>
      <c r="V65">
        <v>72</v>
      </c>
      <c r="W65">
        <v>359479</v>
      </c>
      <c r="Y65" s="37"/>
    </row>
    <row r="66" spans="1:25" ht="23.25">
      <c r="A66">
        <v>7</v>
      </c>
      <c r="B66" t="s">
        <v>29</v>
      </c>
      <c r="C66" s="3">
        <v>0</v>
      </c>
      <c r="D66" s="3">
        <v>0</v>
      </c>
      <c r="E66" s="3">
        <v>0</v>
      </c>
      <c r="F66" s="3">
        <f t="shared" si="34"/>
        <v>20577</v>
      </c>
      <c r="G66" s="3">
        <f t="shared" si="36"/>
        <v>17774</v>
      </c>
      <c r="H66" s="3">
        <f t="shared" si="37"/>
        <v>5054</v>
      </c>
      <c r="I66" s="3">
        <f t="shared" si="37"/>
        <v>10566</v>
      </c>
      <c r="J66" s="3">
        <f t="shared" si="37"/>
        <v>3780</v>
      </c>
      <c r="K66" s="3">
        <f t="shared" si="37"/>
        <v>7752</v>
      </c>
      <c r="L66" s="3">
        <f>C85+D85+E85+U85+V85+W85+X85</f>
        <v>201926</v>
      </c>
      <c r="M66" s="3">
        <v>0</v>
      </c>
      <c r="N66" s="3">
        <v>0</v>
      </c>
      <c r="O66" s="3">
        <f t="shared" si="35"/>
        <v>393696</v>
      </c>
      <c r="P66" s="3">
        <v>0</v>
      </c>
      <c r="Q66" s="3">
        <v>0</v>
      </c>
      <c r="R66" s="43">
        <v>867</v>
      </c>
      <c r="S66" s="43">
        <v>19586</v>
      </c>
      <c r="T66" s="3">
        <f t="shared" si="38"/>
        <v>681578</v>
      </c>
      <c r="U66">
        <v>93</v>
      </c>
      <c r="V66">
        <v>100</v>
      </c>
      <c r="W66">
        <v>1498985</v>
      </c>
      <c r="Y66" s="37"/>
    </row>
    <row r="67" spans="1:25" ht="23.25">
      <c r="A67" s="9">
        <v>8</v>
      </c>
      <c r="B67" t="s">
        <v>30</v>
      </c>
      <c r="C67" s="3">
        <v>0</v>
      </c>
      <c r="D67" s="3">
        <v>0</v>
      </c>
      <c r="E67" s="3">
        <v>0</v>
      </c>
      <c r="F67" s="3">
        <v>0</v>
      </c>
      <c r="G67" s="3">
        <f t="shared" si="36"/>
        <v>3067</v>
      </c>
      <c r="H67" s="3">
        <f t="shared" si="37"/>
        <v>832</v>
      </c>
      <c r="I67" s="3">
        <f t="shared" si="37"/>
        <v>2281</v>
      </c>
      <c r="J67" s="3">
        <f t="shared" si="37"/>
        <v>854</v>
      </c>
      <c r="K67" s="3">
        <f t="shared" si="37"/>
        <v>2187</v>
      </c>
      <c r="L67" s="3">
        <f>C86+D86+E86+U86+V86+W86+X86</f>
        <v>56657</v>
      </c>
      <c r="M67" s="3">
        <v>0</v>
      </c>
      <c r="N67" s="3">
        <f>F86+G86+I86+Y86+Z86+AA86+AB86</f>
        <v>44889</v>
      </c>
      <c r="O67" s="3">
        <v>0</v>
      </c>
      <c r="P67" s="3">
        <v>0</v>
      </c>
      <c r="Q67" s="3">
        <v>0</v>
      </c>
      <c r="R67" s="43">
        <v>146</v>
      </c>
      <c r="S67" s="43">
        <v>2926</v>
      </c>
      <c r="T67" s="3">
        <f t="shared" si="38"/>
        <v>113839</v>
      </c>
      <c r="U67">
        <v>52</v>
      </c>
      <c r="V67">
        <v>76</v>
      </c>
      <c r="W67">
        <v>204324</v>
      </c>
      <c r="Y67" s="37"/>
    </row>
    <row r="68" spans="1:25" ht="23.25">
      <c r="A68" s="9">
        <v>9</v>
      </c>
      <c r="B68" t="s">
        <v>32</v>
      </c>
      <c r="C68" s="3">
        <v>0</v>
      </c>
      <c r="D68" s="3">
        <v>0</v>
      </c>
      <c r="E68" s="3">
        <v>0</v>
      </c>
      <c r="F68" s="4">
        <f>F87</f>
        <v>2599</v>
      </c>
      <c r="G68" s="4">
        <f>H87</f>
        <v>1165</v>
      </c>
      <c r="H68" s="4">
        <f>J87</f>
        <v>566</v>
      </c>
      <c r="I68" s="4">
        <f>K87</f>
        <v>2492</v>
      </c>
      <c r="J68" s="4">
        <f>L87</f>
        <v>562</v>
      </c>
      <c r="K68" s="4">
        <f>M87</f>
        <v>3110</v>
      </c>
      <c r="L68" s="4">
        <f>C87+D87+E87+U87+V87+W87+X87</f>
        <v>21523</v>
      </c>
      <c r="M68" s="3">
        <v>0</v>
      </c>
      <c r="N68" s="3">
        <v>0</v>
      </c>
      <c r="O68" s="3">
        <f>G87+I87+AB87</f>
        <v>23663</v>
      </c>
      <c r="P68" s="3">
        <v>0</v>
      </c>
      <c r="Q68" s="3">
        <v>0</v>
      </c>
      <c r="R68" s="43">
        <v>65</v>
      </c>
      <c r="S68" s="43">
        <v>2089</v>
      </c>
      <c r="T68" s="3">
        <f t="shared" si="38"/>
        <v>57834</v>
      </c>
      <c r="U68">
        <v>37</v>
      </c>
      <c r="V68">
        <v>50</v>
      </c>
      <c r="W68">
        <v>111559</v>
      </c>
      <c r="Y68" s="37"/>
    </row>
    <row r="69" spans="1:25" ht="23.25">
      <c r="A69" s="9">
        <v>10</v>
      </c>
      <c r="B69" t="s">
        <v>21</v>
      </c>
      <c r="C69" s="3">
        <v>0</v>
      </c>
      <c r="D69" s="3">
        <v>0</v>
      </c>
      <c r="E69" s="3">
        <v>0</v>
      </c>
      <c r="F69" s="3">
        <v>0</v>
      </c>
      <c r="G69" s="3">
        <f t="shared" si="36"/>
        <v>8447</v>
      </c>
      <c r="H69" s="3">
        <f t="shared" si="37"/>
        <v>2022</v>
      </c>
      <c r="I69" s="3">
        <f t="shared" si="37"/>
        <v>4072</v>
      </c>
      <c r="J69" s="3">
        <f t="shared" si="37"/>
        <v>1492</v>
      </c>
      <c r="K69" s="3">
        <f t="shared" si="37"/>
        <v>6458</v>
      </c>
      <c r="L69" s="3">
        <f>C88+D88+E88+U88+V88+W88+X88</f>
        <v>182738</v>
      </c>
      <c r="M69" s="3">
        <v>0</v>
      </c>
      <c r="N69" s="3">
        <f>F88+G88+I88+Y88+Z88+AA88+AB88</f>
        <v>112231</v>
      </c>
      <c r="O69" s="3">
        <v>0</v>
      </c>
      <c r="P69" s="4">
        <f>S88</f>
        <v>3036</v>
      </c>
      <c r="Q69" s="3">
        <v>0</v>
      </c>
      <c r="R69" s="43">
        <v>363</v>
      </c>
      <c r="S69" s="43">
        <v>8238</v>
      </c>
      <c r="T69" s="3">
        <f t="shared" si="38"/>
        <v>329097</v>
      </c>
      <c r="U69">
        <v>101</v>
      </c>
      <c r="V69">
        <v>128</v>
      </c>
      <c r="W69">
        <v>609663</v>
      </c>
      <c r="Y69" s="37"/>
    </row>
    <row r="70" spans="1:25" ht="23.25">
      <c r="A70" s="9">
        <v>11</v>
      </c>
      <c r="B70" t="s">
        <v>33</v>
      </c>
      <c r="C70" s="3">
        <f>C89</f>
        <v>10087</v>
      </c>
      <c r="D70" s="3">
        <v>0</v>
      </c>
      <c r="E70" s="3">
        <v>0</v>
      </c>
      <c r="F70" s="3">
        <f>F89</f>
        <v>8583</v>
      </c>
      <c r="G70" s="3">
        <f t="shared" si="36"/>
        <v>2662</v>
      </c>
      <c r="H70" s="3">
        <f t="shared" si="37"/>
        <v>1080</v>
      </c>
      <c r="I70" s="3">
        <f t="shared" si="37"/>
        <v>3484</v>
      </c>
      <c r="J70" s="3">
        <f t="shared" si="37"/>
        <v>1354</v>
      </c>
      <c r="K70" s="3">
        <f t="shared" si="37"/>
        <v>2054</v>
      </c>
      <c r="L70" s="3">
        <v>0</v>
      </c>
      <c r="M70" s="3">
        <f>D89+E89+X89</f>
        <v>43809</v>
      </c>
      <c r="N70" s="3">
        <v>0</v>
      </c>
      <c r="O70" s="3">
        <f>G89+I89+AB89</f>
        <v>58613</v>
      </c>
      <c r="P70" s="3">
        <v>0</v>
      </c>
      <c r="Q70" s="3">
        <v>0</v>
      </c>
      <c r="R70" s="43">
        <v>157</v>
      </c>
      <c r="S70" s="43">
        <v>4959</v>
      </c>
      <c r="T70" s="3">
        <f t="shared" si="38"/>
        <v>136842</v>
      </c>
      <c r="U70">
        <v>62</v>
      </c>
      <c r="V70">
        <v>79</v>
      </c>
      <c r="W70">
        <v>306254</v>
      </c>
      <c r="Y70" s="37"/>
    </row>
    <row r="71" spans="1:26" ht="23.25">
      <c r="A71" s="9">
        <v>12</v>
      </c>
      <c r="B71" t="s">
        <v>34</v>
      </c>
      <c r="C71" s="3">
        <v>0</v>
      </c>
      <c r="D71" s="3">
        <v>0</v>
      </c>
      <c r="E71" s="3">
        <v>0</v>
      </c>
      <c r="F71" s="3">
        <f>F90</f>
        <v>4830</v>
      </c>
      <c r="G71" s="3">
        <f t="shared" si="36"/>
        <v>28463</v>
      </c>
      <c r="H71" s="3">
        <f t="shared" si="37"/>
        <v>2032</v>
      </c>
      <c r="I71" s="3">
        <f t="shared" si="37"/>
        <v>2547</v>
      </c>
      <c r="J71" s="3">
        <f t="shared" si="37"/>
        <v>1230</v>
      </c>
      <c r="K71" s="3">
        <f t="shared" si="37"/>
        <v>11170</v>
      </c>
      <c r="L71" s="3">
        <f>C90+D90+E90+U90+V90+W90+X90</f>
        <v>122995</v>
      </c>
      <c r="M71" s="3">
        <v>0</v>
      </c>
      <c r="N71" s="3">
        <v>0</v>
      </c>
      <c r="O71" s="3">
        <f>G90+I90+AB90</f>
        <v>115443</v>
      </c>
      <c r="P71" s="3">
        <v>0</v>
      </c>
      <c r="Q71" s="3">
        <v>0</v>
      </c>
      <c r="R71" s="43">
        <v>369</v>
      </c>
      <c r="S71" s="43">
        <v>7486</v>
      </c>
      <c r="T71" s="3">
        <f t="shared" si="38"/>
        <v>296565</v>
      </c>
      <c r="U71">
        <v>115</v>
      </c>
      <c r="V71">
        <v>130</v>
      </c>
      <c r="W71">
        <v>559573</v>
      </c>
      <c r="Y71" s="37"/>
      <c r="Z71">
        <f>Z72/T72</f>
        <v>0.010797234022760395</v>
      </c>
    </row>
    <row r="72" spans="1:26" ht="23.25">
      <c r="A72" s="9">
        <v>13</v>
      </c>
      <c r="B72" t="s">
        <v>36</v>
      </c>
      <c r="C72" s="3">
        <v>0</v>
      </c>
      <c r="D72" s="3">
        <v>0</v>
      </c>
      <c r="E72" s="3">
        <v>0</v>
      </c>
      <c r="F72" s="3">
        <f>F91</f>
        <v>6949</v>
      </c>
      <c r="G72" s="3">
        <f t="shared" si="36"/>
        <v>7036</v>
      </c>
      <c r="H72" s="3">
        <f t="shared" si="37"/>
        <v>1127</v>
      </c>
      <c r="I72" s="3">
        <f t="shared" si="37"/>
        <v>2365</v>
      </c>
      <c r="J72" s="3">
        <f t="shared" si="37"/>
        <v>2048</v>
      </c>
      <c r="K72" s="3">
        <f t="shared" si="37"/>
        <v>2342</v>
      </c>
      <c r="L72" s="3">
        <f>C91+D91+E91+U91+V91+W91+X91</f>
        <v>63623</v>
      </c>
      <c r="M72" s="3">
        <v>0</v>
      </c>
      <c r="N72" s="3">
        <v>0</v>
      </c>
      <c r="O72" s="3">
        <f>G91+I91+AB91</f>
        <v>65364</v>
      </c>
      <c r="P72" s="4">
        <f>O91</f>
        <v>5121</v>
      </c>
      <c r="Q72" s="3">
        <v>0</v>
      </c>
      <c r="R72" s="43">
        <v>283</v>
      </c>
      <c r="S72" s="43">
        <v>4987</v>
      </c>
      <c r="T72" s="3">
        <f t="shared" si="38"/>
        <v>161245</v>
      </c>
      <c r="U72">
        <v>88</v>
      </c>
      <c r="V72">
        <v>101</v>
      </c>
      <c r="W72">
        <v>351623</v>
      </c>
      <c r="X72">
        <f>O72/T72</f>
        <v>0.4053707091692766</v>
      </c>
      <c r="Y72" s="37">
        <f>L72/T72</f>
        <v>0.3945734751465162</v>
      </c>
      <c r="Z72">
        <f>O72-L72</f>
        <v>1741</v>
      </c>
    </row>
    <row r="73" spans="1:25" ht="23.25">
      <c r="A73" s="9">
        <v>14</v>
      </c>
      <c r="B73" t="s">
        <v>23</v>
      </c>
      <c r="C73" s="3">
        <f>C92</f>
        <v>162049</v>
      </c>
      <c r="D73" s="3">
        <f>D92</f>
        <v>13531</v>
      </c>
      <c r="E73" s="3">
        <f>E92</f>
        <v>2121</v>
      </c>
      <c r="F73" s="3">
        <f>F92</f>
        <v>1672</v>
      </c>
      <c r="G73" s="3">
        <f t="shared" si="36"/>
        <v>3867</v>
      </c>
      <c r="H73" s="3">
        <f t="shared" si="37"/>
        <v>624</v>
      </c>
      <c r="I73" s="3">
        <f t="shared" si="37"/>
        <v>964</v>
      </c>
      <c r="J73" s="3">
        <f t="shared" si="37"/>
        <v>632</v>
      </c>
      <c r="K73" s="3">
        <f t="shared" si="37"/>
        <v>1022</v>
      </c>
      <c r="L73" s="3">
        <v>0</v>
      </c>
      <c r="M73" s="3">
        <v>0</v>
      </c>
      <c r="N73" s="3">
        <v>0</v>
      </c>
      <c r="O73" s="3">
        <f>G92+I92+AB92</f>
        <v>47945</v>
      </c>
      <c r="P73" s="3">
        <v>0</v>
      </c>
      <c r="Q73" s="3">
        <v>0</v>
      </c>
      <c r="R73" s="43">
        <v>221</v>
      </c>
      <c r="S73" s="43">
        <v>3799</v>
      </c>
      <c r="T73" s="3">
        <f t="shared" si="38"/>
        <v>238447</v>
      </c>
      <c r="U73">
        <v>77</v>
      </c>
      <c r="V73">
        <v>94</v>
      </c>
      <c r="W73">
        <v>374478</v>
      </c>
      <c r="Y73" s="37"/>
    </row>
    <row r="74" spans="1:25" s="9" customFormat="1" ht="23.25">
      <c r="A74" s="9">
        <v>15</v>
      </c>
      <c r="B74" s="9" t="s">
        <v>26</v>
      </c>
      <c r="C74" s="48">
        <v>0</v>
      </c>
      <c r="D74" s="48">
        <v>0</v>
      </c>
      <c r="E74" s="48">
        <v>0</v>
      </c>
      <c r="F74" s="48">
        <f>F93</f>
        <v>5242</v>
      </c>
      <c r="G74" s="48">
        <f t="shared" si="36"/>
        <v>8229</v>
      </c>
      <c r="H74" s="48">
        <f t="shared" si="37"/>
        <v>1891</v>
      </c>
      <c r="I74" s="48">
        <f t="shared" si="37"/>
        <v>3959</v>
      </c>
      <c r="J74" s="48">
        <f t="shared" si="37"/>
        <v>2077</v>
      </c>
      <c r="K74" s="48">
        <f t="shared" si="37"/>
        <v>2934</v>
      </c>
      <c r="L74" s="48">
        <f>C93+D93+E93+U93+V93+W93+X93</f>
        <v>121200</v>
      </c>
      <c r="M74" s="48">
        <v>0</v>
      </c>
      <c r="N74" s="48">
        <v>0</v>
      </c>
      <c r="O74" s="48">
        <f>G93+I93+AB93</f>
        <v>96218</v>
      </c>
      <c r="P74" s="49">
        <f>T93</f>
        <v>2692</v>
      </c>
      <c r="Q74" s="48">
        <v>0</v>
      </c>
      <c r="R74" s="43">
        <v>725</v>
      </c>
      <c r="S74" s="43">
        <v>7163</v>
      </c>
      <c r="T74" s="48">
        <f>SUM(C74:S74)</f>
        <v>252330</v>
      </c>
      <c r="U74" s="9">
        <v>107</v>
      </c>
      <c r="V74" s="9">
        <v>115</v>
      </c>
      <c r="W74" s="9">
        <v>487014</v>
      </c>
      <c r="Y74" s="50"/>
    </row>
    <row r="75" spans="1:25" ht="23.25">
      <c r="A75" s="9">
        <v>16</v>
      </c>
      <c r="B75" t="s">
        <v>31</v>
      </c>
      <c r="C75" s="3">
        <v>0</v>
      </c>
      <c r="D75" s="3">
        <v>0</v>
      </c>
      <c r="E75" s="3">
        <v>0</v>
      </c>
      <c r="F75" s="3">
        <v>0</v>
      </c>
      <c r="G75" s="3">
        <f t="shared" si="36"/>
        <v>3497</v>
      </c>
      <c r="H75" s="3">
        <f t="shared" si="37"/>
        <v>632</v>
      </c>
      <c r="I75" s="3">
        <f t="shared" si="37"/>
        <v>925</v>
      </c>
      <c r="J75" s="3">
        <f t="shared" si="37"/>
        <v>662</v>
      </c>
      <c r="K75" s="3">
        <f t="shared" si="37"/>
        <v>942</v>
      </c>
      <c r="L75" s="3">
        <f>C94+D94+E94+U94+V94+W94+X94</f>
        <v>107331</v>
      </c>
      <c r="M75" s="3">
        <v>0</v>
      </c>
      <c r="N75" s="3">
        <f>F94+G94+I94+Y94+Z94+AA94+AB94</f>
        <v>77526</v>
      </c>
      <c r="O75" s="3">
        <v>0</v>
      </c>
      <c r="P75" s="3">
        <f>Q94</f>
        <v>662</v>
      </c>
      <c r="Q75" s="3">
        <f>R94</f>
        <v>900</v>
      </c>
      <c r="R75" s="43">
        <v>192</v>
      </c>
      <c r="S75" s="43">
        <v>3233</v>
      </c>
      <c r="T75" s="3">
        <f t="shared" si="38"/>
        <v>196502</v>
      </c>
      <c r="U75">
        <v>72</v>
      </c>
      <c r="V75">
        <v>116</v>
      </c>
      <c r="W75">
        <v>323747</v>
      </c>
      <c r="Y75" s="37"/>
    </row>
    <row r="76" spans="1:25" ht="23.25">
      <c r="A76">
        <v>17</v>
      </c>
      <c r="B76" t="s">
        <v>35</v>
      </c>
      <c r="C76" s="3">
        <v>0</v>
      </c>
      <c r="D76" s="3">
        <v>0</v>
      </c>
      <c r="E76" s="3">
        <v>0</v>
      </c>
      <c r="F76" s="3">
        <f>F95</f>
        <v>3497</v>
      </c>
      <c r="G76" s="3">
        <f t="shared" si="36"/>
        <v>6026</v>
      </c>
      <c r="H76" s="3">
        <f t="shared" si="37"/>
        <v>1117</v>
      </c>
      <c r="I76" s="3">
        <f t="shared" si="37"/>
        <v>2627</v>
      </c>
      <c r="J76" s="3">
        <f t="shared" si="37"/>
        <v>1777</v>
      </c>
      <c r="K76" s="3">
        <f t="shared" si="37"/>
        <v>2946</v>
      </c>
      <c r="L76" s="3">
        <f>C95+D95+E95+U95+V95+W95+X95</f>
        <v>86917</v>
      </c>
      <c r="M76" s="3">
        <v>0</v>
      </c>
      <c r="N76" s="3">
        <v>0</v>
      </c>
      <c r="O76" s="3">
        <f>G95+I95+AB95</f>
        <v>110386</v>
      </c>
      <c r="P76" s="3">
        <v>0</v>
      </c>
      <c r="Q76" s="3">
        <v>0</v>
      </c>
      <c r="R76" s="43">
        <v>264</v>
      </c>
      <c r="S76" s="43">
        <v>5818</v>
      </c>
      <c r="T76" s="3">
        <f t="shared" si="38"/>
        <v>221375</v>
      </c>
      <c r="U76">
        <v>73</v>
      </c>
      <c r="V76">
        <v>114</v>
      </c>
      <c r="W76">
        <v>404353</v>
      </c>
      <c r="Y76" s="37"/>
    </row>
    <row r="77" spans="3:28" ht="23.25"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</row>
    <row r="78" spans="1:31" ht="23.25">
      <c r="A78" s="108" t="s">
        <v>128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</row>
    <row r="79" spans="1:31" ht="23.25">
      <c r="A79" t="s">
        <v>66</v>
      </c>
      <c r="B79" t="s">
        <v>67</v>
      </c>
      <c r="C79" t="s">
        <v>37</v>
      </c>
      <c r="D79" t="s">
        <v>38</v>
      </c>
      <c r="E79" t="s">
        <v>39</v>
      </c>
      <c r="F79" t="s">
        <v>40</v>
      </c>
      <c r="G79" t="s">
        <v>41</v>
      </c>
      <c r="H79" t="s">
        <v>42</v>
      </c>
      <c r="I79" t="s">
        <v>43</v>
      </c>
      <c r="J79" t="s">
        <v>44</v>
      </c>
      <c r="K79" t="s">
        <v>45</v>
      </c>
      <c r="L79" t="s">
        <v>46</v>
      </c>
      <c r="M79" t="s">
        <v>47</v>
      </c>
      <c r="N79" t="s">
        <v>48</v>
      </c>
      <c r="O79" t="s">
        <v>49</v>
      </c>
      <c r="P79" t="s">
        <v>50</v>
      </c>
      <c r="Q79" t="s">
        <v>51</v>
      </c>
      <c r="R79" t="s">
        <v>52</v>
      </c>
      <c r="S79" t="s">
        <v>53</v>
      </c>
      <c r="T79" t="s">
        <v>54</v>
      </c>
      <c r="U79" t="s">
        <v>55</v>
      </c>
      <c r="V79" t="s">
        <v>56</v>
      </c>
      <c r="W79" t="s">
        <v>57</v>
      </c>
      <c r="X79" t="s">
        <v>58</v>
      </c>
      <c r="Y79" t="s">
        <v>59</v>
      </c>
      <c r="Z79" t="s">
        <v>60</v>
      </c>
      <c r="AA79" t="s">
        <v>61</v>
      </c>
      <c r="AB79" t="s">
        <v>62</v>
      </c>
      <c r="AC79" t="s">
        <v>63</v>
      </c>
      <c r="AD79" t="s">
        <v>64</v>
      </c>
      <c r="AE79" t="s">
        <v>20</v>
      </c>
    </row>
    <row r="80" spans="1:33" ht="23.25">
      <c r="A80">
        <v>2</v>
      </c>
      <c r="B80" t="s">
        <v>22</v>
      </c>
      <c r="C80" s="43">
        <v>59865</v>
      </c>
      <c r="D80" s="43">
        <v>22206</v>
      </c>
      <c r="E80" s="43">
        <v>4384</v>
      </c>
      <c r="F80" s="43">
        <v>5506</v>
      </c>
      <c r="G80" s="43">
        <v>2870</v>
      </c>
      <c r="H80" s="43">
        <v>4809</v>
      </c>
      <c r="I80" s="43">
        <v>73237</v>
      </c>
      <c r="J80" s="43">
        <v>1243</v>
      </c>
      <c r="K80" s="43">
        <v>3152</v>
      </c>
      <c r="L80" s="43">
        <v>1613</v>
      </c>
      <c r="M80" s="43">
        <v>17981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2085</v>
      </c>
      <c r="V80" s="43">
        <v>366</v>
      </c>
      <c r="W80" s="43">
        <v>111</v>
      </c>
      <c r="X80" s="43">
        <v>40</v>
      </c>
      <c r="Y80" s="43">
        <v>0</v>
      </c>
      <c r="Z80" s="43">
        <v>0</v>
      </c>
      <c r="AA80" s="43">
        <v>0</v>
      </c>
      <c r="AB80" s="43">
        <v>902</v>
      </c>
      <c r="AC80" s="43">
        <v>240</v>
      </c>
      <c r="AD80" s="43">
        <v>5539</v>
      </c>
      <c r="AE80" s="4">
        <f>SUM(C80:AD80)</f>
        <v>206149</v>
      </c>
      <c r="AF80" s="43">
        <v>206149</v>
      </c>
      <c r="AG80" t="b">
        <f>AE80=AF80</f>
        <v>1</v>
      </c>
    </row>
    <row r="81" spans="1:33" ht="23.25">
      <c r="A81">
        <v>3</v>
      </c>
      <c r="B81" t="s">
        <v>24</v>
      </c>
      <c r="C81" s="43">
        <v>111016</v>
      </c>
      <c r="D81" s="43">
        <v>39082</v>
      </c>
      <c r="E81" s="43">
        <v>21147</v>
      </c>
      <c r="F81" s="43">
        <v>5581</v>
      </c>
      <c r="G81" s="43">
        <v>4472</v>
      </c>
      <c r="H81" s="43">
        <v>10097</v>
      </c>
      <c r="I81" s="43">
        <v>115046</v>
      </c>
      <c r="J81" s="43">
        <v>2438</v>
      </c>
      <c r="K81" s="43">
        <v>2480</v>
      </c>
      <c r="L81" s="43">
        <v>1255</v>
      </c>
      <c r="M81" s="43">
        <v>3538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5231</v>
      </c>
      <c r="V81" s="43">
        <v>662</v>
      </c>
      <c r="W81" s="43">
        <v>266</v>
      </c>
      <c r="X81" s="43">
        <v>148</v>
      </c>
      <c r="Y81" s="43">
        <v>0</v>
      </c>
      <c r="Z81" s="43">
        <v>0</v>
      </c>
      <c r="AA81" s="43">
        <v>0</v>
      </c>
      <c r="AB81" s="43">
        <v>1397</v>
      </c>
      <c r="AC81" s="43">
        <v>764</v>
      </c>
      <c r="AD81" s="43">
        <v>7285</v>
      </c>
      <c r="AE81">
        <f aca="true" t="shared" si="39" ref="AE81:AE95">SUM(C81:AD81)</f>
        <v>331905</v>
      </c>
      <c r="AF81" s="43">
        <v>331905</v>
      </c>
      <c r="AG81" t="b">
        <f aca="true" t="shared" si="40" ref="AG81:AG95">AE81=AF81</f>
        <v>1</v>
      </c>
    </row>
    <row r="82" spans="1:33" ht="23.25">
      <c r="A82">
        <v>4</v>
      </c>
      <c r="B82" t="s">
        <v>25</v>
      </c>
      <c r="C82" s="43">
        <v>23799</v>
      </c>
      <c r="D82" s="43">
        <v>45155</v>
      </c>
      <c r="E82" s="43">
        <v>1954</v>
      </c>
      <c r="F82" s="43">
        <v>2540</v>
      </c>
      <c r="G82" s="43">
        <v>1692</v>
      </c>
      <c r="H82" s="43">
        <v>3219</v>
      </c>
      <c r="I82" s="43">
        <v>26929</v>
      </c>
      <c r="J82" s="43">
        <v>570</v>
      </c>
      <c r="K82" s="43">
        <v>1773</v>
      </c>
      <c r="L82" s="43">
        <v>492</v>
      </c>
      <c r="M82" s="43">
        <v>1004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43">
        <v>1486</v>
      </c>
      <c r="V82" s="43">
        <v>293</v>
      </c>
      <c r="W82" s="43">
        <v>29</v>
      </c>
      <c r="X82" s="43">
        <v>102</v>
      </c>
      <c r="Y82" s="43">
        <v>0</v>
      </c>
      <c r="Z82" s="43">
        <v>0</v>
      </c>
      <c r="AA82" s="43">
        <v>0</v>
      </c>
      <c r="AB82" s="43">
        <v>410</v>
      </c>
      <c r="AC82" s="43">
        <v>87</v>
      </c>
      <c r="AD82" s="43">
        <v>2526</v>
      </c>
      <c r="AE82">
        <f t="shared" si="39"/>
        <v>114060</v>
      </c>
      <c r="AF82" s="43">
        <v>114060</v>
      </c>
      <c r="AG82" t="b">
        <f t="shared" si="40"/>
        <v>1</v>
      </c>
    </row>
    <row r="83" spans="1:33" ht="23.25">
      <c r="A83">
        <v>5</v>
      </c>
      <c r="B83" t="s">
        <v>27</v>
      </c>
      <c r="C83" s="43">
        <v>93518</v>
      </c>
      <c r="D83" s="43">
        <v>65992</v>
      </c>
      <c r="E83" s="43">
        <v>48324</v>
      </c>
      <c r="F83" s="43">
        <v>14644</v>
      </c>
      <c r="G83" s="43">
        <v>10830</v>
      </c>
      <c r="H83" s="43">
        <v>14533</v>
      </c>
      <c r="I83" s="43">
        <v>221338</v>
      </c>
      <c r="J83" s="43">
        <v>4684</v>
      </c>
      <c r="K83" s="43">
        <v>9261</v>
      </c>
      <c r="L83" s="43">
        <v>6148</v>
      </c>
      <c r="M83" s="43">
        <v>7226</v>
      </c>
      <c r="N83" s="43">
        <v>9154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43">
        <v>4653</v>
      </c>
      <c r="V83" s="43">
        <v>690</v>
      </c>
      <c r="W83" s="43">
        <v>254</v>
      </c>
      <c r="X83" s="43">
        <v>267</v>
      </c>
      <c r="Y83" s="43">
        <v>0</v>
      </c>
      <c r="Z83" s="43">
        <v>0</v>
      </c>
      <c r="AA83" s="43">
        <v>0</v>
      </c>
      <c r="AB83" s="43">
        <v>2601</v>
      </c>
      <c r="AC83" s="43">
        <v>646</v>
      </c>
      <c r="AD83" s="43">
        <v>14721</v>
      </c>
      <c r="AE83">
        <f t="shared" si="39"/>
        <v>529484</v>
      </c>
      <c r="AF83" s="43">
        <v>529484</v>
      </c>
      <c r="AG83" t="b">
        <f t="shared" si="40"/>
        <v>1</v>
      </c>
    </row>
    <row r="84" spans="1:33" ht="23.25">
      <c r="A84">
        <v>6</v>
      </c>
      <c r="B84" t="s">
        <v>28</v>
      </c>
      <c r="C84" s="43">
        <v>43211</v>
      </c>
      <c r="D84" s="43">
        <v>22373</v>
      </c>
      <c r="E84" s="43">
        <v>14305</v>
      </c>
      <c r="F84" s="43">
        <v>15472</v>
      </c>
      <c r="G84" s="43">
        <v>2785</v>
      </c>
      <c r="H84" s="43">
        <v>4900</v>
      </c>
      <c r="I84" s="43">
        <v>65360</v>
      </c>
      <c r="J84" s="43">
        <v>1164</v>
      </c>
      <c r="K84" s="43">
        <v>2874</v>
      </c>
      <c r="L84" s="43">
        <v>1741</v>
      </c>
      <c r="M84" s="43">
        <v>2980</v>
      </c>
      <c r="N84" s="43">
        <v>0</v>
      </c>
      <c r="O84" s="43">
        <v>0</v>
      </c>
      <c r="P84" s="43">
        <v>2777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528</v>
      </c>
      <c r="Y84" s="43">
        <v>0</v>
      </c>
      <c r="Z84" s="43">
        <v>0</v>
      </c>
      <c r="AA84" s="43">
        <v>0</v>
      </c>
      <c r="AB84" s="43">
        <v>929</v>
      </c>
      <c r="AC84" s="43">
        <v>294</v>
      </c>
      <c r="AD84" s="43">
        <v>5545</v>
      </c>
      <c r="AE84">
        <f t="shared" si="39"/>
        <v>187238</v>
      </c>
      <c r="AF84" s="43">
        <v>187238</v>
      </c>
      <c r="AG84" t="b">
        <f t="shared" si="40"/>
        <v>1</v>
      </c>
    </row>
    <row r="85" spans="1:33" ht="23.25">
      <c r="A85">
        <v>7</v>
      </c>
      <c r="B85" t="s">
        <v>29</v>
      </c>
      <c r="C85" s="43">
        <v>88579</v>
      </c>
      <c r="D85" s="43">
        <v>70938</v>
      </c>
      <c r="E85" s="43">
        <v>36419</v>
      </c>
      <c r="F85" s="43">
        <v>20577</v>
      </c>
      <c r="G85" s="43">
        <v>21084</v>
      </c>
      <c r="H85" s="43">
        <v>17774</v>
      </c>
      <c r="I85" s="43">
        <v>366688</v>
      </c>
      <c r="J85" s="43">
        <v>5054</v>
      </c>
      <c r="K85" s="43">
        <v>10566</v>
      </c>
      <c r="L85" s="43">
        <v>3780</v>
      </c>
      <c r="M85" s="43">
        <v>7752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4486</v>
      </c>
      <c r="V85" s="43">
        <v>845</v>
      </c>
      <c r="W85" s="43">
        <v>306</v>
      </c>
      <c r="X85" s="43">
        <v>353</v>
      </c>
      <c r="Y85" s="43">
        <v>0</v>
      </c>
      <c r="Z85" s="43">
        <v>0</v>
      </c>
      <c r="AA85" s="43">
        <v>0</v>
      </c>
      <c r="AB85" s="43">
        <v>5924</v>
      </c>
      <c r="AC85" s="43">
        <v>867</v>
      </c>
      <c r="AD85" s="43">
        <v>19586</v>
      </c>
      <c r="AE85">
        <f t="shared" si="39"/>
        <v>681578</v>
      </c>
      <c r="AF85" s="43">
        <v>681578</v>
      </c>
      <c r="AG85" t="b">
        <f t="shared" si="40"/>
        <v>1</v>
      </c>
    </row>
    <row r="86" spans="1:33" ht="23.25">
      <c r="A86">
        <v>8</v>
      </c>
      <c r="B86" t="s">
        <v>30</v>
      </c>
      <c r="C86" s="43">
        <v>20334</v>
      </c>
      <c r="D86" s="43">
        <v>32255</v>
      </c>
      <c r="E86" s="43">
        <v>2189</v>
      </c>
      <c r="F86" s="43">
        <v>1823</v>
      </c>
      <c r="G86" s="43">
        <v>2136</v>
      </c>
      <c r="H86" s="43">
        <v>3067</v>
      </c>
      <c r="I86" s="43">
        <v>40115</v>
      </c>
      <c r="J86" s="43">
        <v>832</v>
      </c>
      <c r="K86" s="43">
        <v>2281</v>
      </c>
      <c r="L86" s="43">
        <v>854</v>
      </c>
      <c r="M86" s="43">
        <v>2187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1488</v>
      </c>
      <c r="V86" s="43">
        <v>295</v>
      </c>
      <c r="W86" s="43">
        <v>32</v>
      </c>
      <c r="X86" s="43">
        <v>64</v>
      </c>
      <c r="Y86" s="43">
        <v>268</v>
      </c>
      <c r="Z86" s="43">
        <v>42</v>
      </c>
      <c r="AA86" s="43">
        <v>90</v>
      </c>
      <c r="AB86" s="43">
        <v>415</v>
      </c>
      <c r="AC86" s="43">
        <v>146</v>
      </c>
      <c r="AD86" s="43">
        <v>2926</v>
      </c>
      <c r="AE86">
        <f t="shared" si="39"/>
        <v>113839</v>
      </c>
      <c r="AF86" s="43">
        <v>113839</v>
      </c>
      <c r="AG86" t="b">
        <f t="shared" si="40"/>
        <v>1</v>
      </c>
    </row>
    <row r="87" spans="1:33" ht="23.25">
      <c r="A87">
        <v>9</v>
      </c>
      <c r="B87" t="s">
        <v>32</v>
      </c>
      <c r="C87" s="43">
        <v>1596</v>
      </c>
      <c r="D87" s="43">
        <v>18656</v>
      </c>
      <c r="E87" s="43">
        <v>682</v>
      </c>
      <c r="F87" s="43">
        <v>2599</v>
      </c>
      <c r="G87" s="43">
        <v>1337</v>
      </c>
      <c r="H87" s="43">
        <v>1165</v>
      </c>
      <c r="I87" s="43">
        <v>21875</v>
      </c>
      <c r="J87" s="43">
        <v>566</v>
      </c>
      <c r="K87" s="43">
        <v>2492</v>
      </c>
      <c r="L87" s="43">
        <v>562</v>
      </c>
      <c r="M87" s="43">
        <v>3110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430</v>
      </c>
      <c r="V87" s="43">
        <v>95</v>
      </c>
      <c r="W87" s="43">
        <v>13</v>
      </c>
      <c r="X87" s="43">
        <v>51</v>
      </c>
      <c r="Y87" s="43">
        <v>0</v>
      </c>
      <c r="Z87" s="43">
        <v>0</v>
      </c>
      <c r="AA87" s="43">
        <v>0</v>
      </c>
      <c r="AB87" s="43">
        <v>451</v>
      </c>
      <c r="AC87" s="43">
        <v>65</v>
      </c>
      <c r="AD87" s="43">
        <v>2089</v>
      </c>
      <c r="AE87">
        <f t="shared" si="39"/>
        <v>57834</v>
      </c>
      <c r="AF87" s="43">
        <v>57834</v>
      </c>
      <c r="AG87" t="b">
        <f t="shared" si="40"/>
        <v>1</v>
      </c>
    </row>
    <row r="88" spans="1:33" ht="23.25">
      <c r="A88">
        <v>10</v>
      </c>
      <c r="B88" t="s">
        <v>21</v>
      </c>
      <c r="C88" s="43">
        <v>106614</v>
      </c>
      <c r="D88" s="43">
        <v>44124</v>
      </c>
      <c r="E88" s="43">
        <v>25457</v>
      </c>
      <c r="F88" s="43">
        <v>5654</v>
      </c>
      <c r="G88" s="43">
        <v>4213</v>
      </c>
      <c r="H88" s="43">
        <v>8447</v>
      </c>
      <c r="I88" s="43">
        <v>100505</v>
      </c>
      <c r="J88" s="43">
        <v>2022</v>
      </c>
      <c r="K88" s="43">
        <v>4072</v>
      </c>
      <c r="L88" s="43">
        <v>1492</v>
      </c>
      <c r="M88" s="43">
        <v>6458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3036</v>
      </c>
      <c r="T88" s="43">
        <v>0</v>
      </c>
      <c r="U88" s="43">
        <v>5227</v>
      </c>
      <c r="V88" s="43">
        <v>739</v>
      </c>
      <c r="W88" s="43">
        <v>364</v>
      </c>
      <c r="X88" s="43">
        <v>213</v>
      </c>
      <c r="Y88" s="43">
        <v>701</v>
      </c>
      <c r="Z88" s="43">
        <v>57</v>
      </c>
      <c r="AA88" s="43">
        <v>248</v>
      </c>
      <c r="AB88" s="43">
        <v>853</v>
      </c>
      <c r="AC88" s="43">
        <v>363</v>
      </c>
      <c r="AD88" s="43">
        <v>8238</v>
      </c>
      <c r="AE88">
        <f t="shared" si="39"/>
        <v>329097</v>
      </c>
      <c r="AF88" s="43">
        <v>329097</v>
      </c>
      <c r="AG88" t="b">
        <f t="shared" si="40"/>
        <v>1</v>
      </c>
    </row>
    <row r="89" spans="1:33" ht="23.25">
      <c r="A89">
        <v>11</v>
      </c>
      <c r="B89" t="s">
        <v>33</v>
      </c>
      <c r="C89" s="43">
        <v>10087</v>
      </c>
      <c r="D89" s="43">
        <v>28183</v>
      </c>
      <c r="E89" s="43">
        <v>14249</v>
      </c>
      <c r="F89" s="43">
        <v>8583</v>
      </c>
      <c r="G89" s="43">
        <v>2613</v>
      </c>
      <c r="H89" s="43">
        <v>2662</v>
      </c>
      <c r="I89" s="43">
        <v>55255</v>
      </c>
      <c r="J89" s="43">
        <v>1080</v>
      </c>
      <c r="K89" s="43">
        <v>3484</v>
      </c>
      <c r="L89" s="43">
        <v>1354</v>
      </c>
      <c r="M89" s="43">
        <v>2054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43">
        <v>0</v>
      </c>
      <c r="V89" s="43">
        <v>0</v>
      </c>
      <c r="W89" s="43">
        <v>0</v>
      </c>
      <c r="X89" s="43">
        <v>1377</v>
      </c>
      <c r="Y89" s="43">
        <v>0</v>
      </c>
      <c r="Z89" s="43">
        <v>0</v>
      </c>
      <c r="AA89" s="43">
        <v>0</v>
      </c>
      <c r="AB89" s="43">
        <v>745</v>
      </c>
      <c r="AC89" s="43">
        <v>157</v>
      </c>
      <c r="AD89" s="43">
        <v>4959</v>
      </c>
      <c r="AE89">
        <f t="shared" si="39"/>
        <v>136842</v>
      </c>
      <c r="AF89" s="43">
        <v>136842</v>
      </c>
      <c r="AG89" t="b">
        <f t="shared" si="40"/>
        <v>1</v>
      </c>
    </row>
    <row r="90" spans="1:33" ht="23.25">
      <c r="A90">
        <v>12</v>
      </c>
      <c r="B90" t="s">
        <v>34</v>
      </c>
      <c r="C90" s="43">
        <v>75347</v>
      </c>
      <c r="D90" s="43">
        <v>34700</v>
      </c>
      <c r="E90" s="43">
        <v>9037</v>
      </c>
      <c r="F90" s="43">
        <v>4830</v>
      </c>
      <c r="G90" s="43">
        <v>4702</v>
      </c>
      <c r="H90" s="43">
        <v>28463</v>
      </c>
      <c r="I90" s="43">
        <v>109183</v>
      </c>
      <c r="J90" s="43">
        <v>2032</v>
      </c>
      <c r="K90" s="43">
        <v>2547</v>
      </c>
      <c r="L90" s="43">
        <v>1230</v>
      </c>
      <c r="M90" s="43">
        <v>11170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43">
        <v>3189</v>
      </c>
      <c r="V90" s="43">
        <v>516</v>
      </c>
      <c r="W90" s="43">
        <v>130</v>
      </c>
      <c r="X90" s="43">
        <v>76</v>
      </c>
      <c r="Y90" s="43">
        <v>0</v>
      </c>
      <c r="Z90" s="43">
        <v>0</v>
      </c>
      <c r="AA90" s="43">
        <v>0</v>
      </c>
      <c r="AB90" s="43">
        <v>1558</v>
      </c>
      <c r="AC90" s="43">
        <v>369</v>
      </c>
      <c r="AD90" s="43">
        <v>7486</v>
      </c>
      <c r="AE90">
        <f t="shared" si="39"/>
        <v>296565</v>
      </c>
      <c r="AF90" s="43">
        <v>296565</v>
      </c>
      <c r="AG90" t="b">
        <f t="shared" si="40"/>
        <v>1</v>
      </c>
    </row>
    <row r="91" spans="1:33" ht="23.25">
      <c r="A91">
        <v>13</v>
      </c>
      <c r="B91" t="s">
        <v>36</v>
      </c>
      <c r="C91" s="43">
        <v>37043</v>
      </c>
      <c r="D91" s="43">
        <v>19649</v>
      </c>
      <c r="E91" s="43">
        <v>4239</v>
      </c>
      <c r="F91" s="43">
        <v>6949</v>
      </c>
      <c r="G91" s="43">
        <v>3113</v>
      </c>
      <c r="H91" s="43">
        <v>7036</v>
      </c>
      <c r="I91" s="43">
        <v>61543</v>
      </c>
      <c r="J91" s="43">
        <v>1127</v>
      </c>
      <c r="K91" s="43">
        <v>2365</v>
      </c>
      <c r="L91" s="43">
        <v>2048</v>
      </c>
      <c r="M91" s="43">
        <v>2342</v>
      </c>
      <c r="N91" s="43">
        <v>0</v>
      </c>
      <c r="O91" s="43">
        <v>5121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2127</v>
      </c>
      <c r="V91" s="43">
        <v>406</v>
      </c>
      <c r="W91" s="43">
        <v>101</v>
      </c>
      <c r="X91" s="43">
        <v>58</v>
      </c>
      <c r="Y91" s="43">
        <v>0</v>
      </c>
      <c r="Z91" s="43">
        <v>0</v>
      </c>
      <c r="AA91" s="43">
        <v>0</v>
      </c>
      <c r="AB91" s="43">
        <v>708</v>
      </c>
      <c r="AC91" s="43">
        <v>283</v>
      </c>
      <c r="AD91" s="43">
        <v>4987</v>
      </c>
      <c r="AE91" s="4">
        <f>SUM(C91:AD91)</f>
        <v>161245</v>
      </c>
      <c r="AF91" s="43">
        <v>161245</v>
      </c>
      <c r="AG91" t="b">
        <f t="shared" si="40"/>
        <v>1</v>
      </c>
    </row>
    <row r="92" spans="1:33" ht="23.25">
      <c r="A92">
        <v>14</v>
      </c>
      <c r="B92" t="s">
        <v>23</v>
      </c>
      <c r="C92" s="43">
        <v>162049</v>
      </c>
      <c r="D92" s="43">
        <v>13531</v>
      </c>
      <c r="E92" s="43">
        <v>2121</v>
      </c>
      <c r="F92" s="43">
        <v>1672</v>
      </c>
      <c r="G92" s="43">
        <v>1587</v>
      </c>
      <c r="H92" s="43">
        <v>3867</v>
      </c>
      <c r="I92" s="43">
        <v>45724</v>
      </c>
      <c r="J92" s="43">
        <v>624</v>
      </c>
      <c r="K92" s="43">
        <v>964</v>
      </c>
      <c r="L92" s="43">
        <v>632</v>
      </c>
      <c r="M92" s="43">
        <v>1022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43">
        <v>0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634</v>
      </c>
      <c r="AC92" s="43">
        <v>221</v>
      </c>
      <c r="AD92" s="43">
        <v>3799</v>
      </c>
      <c r="AE92">
        <f t="shared" si="39"/>
        <v>238447</v>
      </c>
      <c r="AF92" s="43">
        <v>238447</v>
      </c>
      <c r="AG92" t="b">
        <f t="shared" si="40"/>
        <v>1</v>
      </c>
    </row>
    <row r="93" spans="1:33" s="9" customFormat="1" ht="23.25">
      <c r="A93" s="9">
        <v>15</v>
      </c>
      <c r="B93" s="9" t="s">
        <v>26</v>
      </c>
      <c r="C93" s="43">
        <v>62156</v>
      </c>
      <c r="D93" s="43">
        <v>47267</v>
      </c>
      <c r="E93" s="43">
        <v>7793</v>
      </c>
      <c r="F93" s="43">
        <v>5242</v>
      </c>
      <c r="G93" s="43">
        <v>4515</v>
      </c>
      <c r="H93" s="43">
        <v>8229</v>
      </c>
      <c r="I93" s="43">
        <v>90330</v>
      </c>
      <c r="J93" s="43">
        <v>1891</v>
      </c>
      <c r="K93" s="43">
        <v>3959</v>
      </c>
      <c r="L93" s="43">
        <v>2077</v>
      </c>
      <c r="M93" s="43">
        <v>2934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2692</v>
      </c>
      <c r="U93" s="43">
        <v>3262</v>
      </c>
      <c r="V93" s="43">
        <v>498</v>
      </c>
      <c r="W93" s="43">
        <v>116</v>
      </c>
      <c r="X93" s="43">
        <v>108</v>
      </c>
      <c r="Y93" s="43">
        <v>0</v>
      </c>
      <c r="Z93" s="43">
        <v>0</v>
      </c>
      <c r="AA93" s="43">
        <v>0</v>
      </c>
      <c r="AB93" s="43">
        <v>1373</v>
      </c>
      <c r="AC93" s="43">
        <v>725</v>
      </c>
      <c r="AD93" s="43">
        <v>7163</v>
      </c>
      <c r="AE93" s="9">
        <f t="shared" si="39"/>
        <v>252330</v>
      </c>
      <c r="AF93" s="43">
        <v>252330</v>
      </c>
      <c r="AG93" t="b">
        <f t="shared" si="40"/>
        <v>1</v>
      </c>
    </row>
    <row r="94" spans="1:33" ht="23.25">
      <c r="A94">
        <v>16</v>
      </c>
      <c r="B94" t="s">
        <v>31</v>
      </c>
      <c r="C94" s="43">
        <v>88081</v>
      </c>
      <c r="D94" s="43">
        <v>14431</v>
      </c>
      <c r="E94" s="43">
        <v>2558</v>
      </c>
      <c r="F94" s="43">
        <v>2778</v>
      </c>
      <c r="G94" s="43">
        <v>4289</v>
      </c>
      <c r="H94" s="43">
        <v>3497</v>
      </c>
      <c r="I94" s="43">
        <v>68416</v>
      </c>
      <c r="J94" s="43">
        <v>632</v>
      </c>
      <c r="K94" s="43">
        <v>925</v>
      </c>
      <c r="L94" s="43">
        <v>662</v>
      </c>
      <c r="M94" s="43">
        <v>942</v>
      </c>
      <c r="N94" s="43">
        <v>0</v>
      </c>
      <c r="O94" s="43">
        <v>0</v>
      </c>
      <c r="P94" s="43">
        <v>0</v>
      </c>
      <c r="Q94" s="43">
        <v>662</v>
      </c>
      <c r="R94" s="43">
        <v>900</v>
      </c>
      <c r="S94" s="43">
        <v>0</v>
      </c>
      <c r="T94" s="43">
        <v>0</v>
      </c>
      <c r="U94" s="43">
        <v>1705</v>
      </c>
      <c r="V94" s="43">
        <v>411</v>
      </c>
      <c r="W94" s="43">
        <v>98</v>
      </c>
      <c r="X94" s="43">
        <v>47</v>
      </c>
      <c r="Y94" s="43">
        <v>879</v>
      </c>
      <c r="Z94" s="43">
        <v>95</v>
      </c>
      <c r="AA94" s="43">
        <v>246</v>
      </c>
      <c r="AB94" s="43">
        <v>823</v>
      </c>
      <c r="AC94" s="43">
        <v>192</v>
      </c>
      <c r="AD94" s="43">
        <v>3233</v>
      </c>
      <c r="AE94">
        <f t="shared" si="39"/>
        <v>196502</v>
      </c>
      <c r="AF94" s="43">
        <v>196502</v>
      </c>
      <c r="AG94" t="b">
        <f t="shared" si="40"/>
        <v>1</v>
      </c>
    </row>
    <row r="95" spans="1:33" ht="23.25">
      <c r="A95">
        <v>17</v>
      </c>
      <c r="B95" t="s">
        <v>35</v>
      </c>
      <c r="C95" s="43">
        <v>34791</v>
      </c>
      <c r="D95" s="43">
        <v>28564</v>
      </c>
      <c r="E95" s="43">
        <v>20220</v>
      </c>
      <c r="F95" s="43">
        <v>3497</v>
      </c>
      <c r="G95" s="43">
        <v>4154</v>
      </c>
      <c r="H95" s="43">
        <v>6026</v>
      </c>
      <c r="I95" s="43">
        <v>104907</v>
      </c>
      <c r="J95" s="43">
        <v>1117</v>
      </c>
      <c r="K95" s="43">
        <v>2627</v>
      </c>
      <c r="L95" s="43">
        <v>1777</v>
      </c>
      <c r="M95" s="43">
        <v>2946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2762</v>
      </c>
      <c r="V95" s="43">
        <v>295</v>
      </c>
      <c r="W95" s="43">
        <v>157</v>
      </c>
      <c r="X95" s="43">
        <v>128</v>
      </c>
      <c r="Y95" s="43">
        <v>0</v>
      </c>
      <c r="Z95" s="43">
        <v>0</v>
      </c>
      <c r="AA95" s="43">
        <v>0</v>
      </c>
      <c r="AB95" s="43">
        <v>1325</v>
      </c>
      <c r="AC95" s="43">
        <v>264</v>
      </c>
      <c r="AD95" s="43">
        <v>5818</v>
      </c>
      <c r="AE95">
        <f t="shared" si="39"/>
        <v>221375</v>
      </c>
      <c r="AF95" s="43">
        <v>221375</v>
      </c>
      <c r="AG95" t="b">
        <f t="shared" si="40"/>
        <v>1</v>
      </c>
    </row>
  </sheetData>
  <sheetProtection/>
  <autoFilter ref="A2:AD18"/>
  <mergeCells count="5">
    <mergeCell ref="A1:V1"/>
    <mergeCell ref="A20:V20"/>
    <mergeCell ref="A40:V40"/>
    <mergeCell ref="A59:V59"/>
    <mergeCell ref="A78:AE78"/>
  </mergeCells>
  <conditionalFormatting sqref="C23:S23">
    <cfRule type="top10" priority="19" dxfId="35" stopIfTrue="1" rank="1"/>
  </conditionalFormatting>
  <conditionalFormatting sqref="C24:S24">
    <cfRule type="top10" priority="18" dxfId="35" stopIfTrue="1" rank="1"/>
  </conditionalFormatting>
  <conditionalFormatting sqref="C25:S25">
    <cfRule type="top10" priority="17" dxfId="35" stopIfTrue="1" rank="1"/>
  </conditionalFormatting>
  <conditionalFormatting sqref="C26:S26">
    <cfRule type="top10" priority="16" dxfId="35" stopIfTrue="1" rank="1"/>
  </conditionalFormatting>
  <conditionalFormatting sqref="C27:S27">
    <cfRule type="top10" priority="15" dxfId="35" stopIfTrue="1" rank="1"/>
  </conditionalFormatting>
  <conditionalFormatting sqref="C28:S28">
    <cfRule type="top10" priority="14" dxfId="35" stopIfTrue="1" rank="1"/>
  </conditionalFormatting>
  <conditionalFormatting sqref="C30:S30">
    <cfRule type="top10" priority="13" dxfId="35" stopIfTrue="1" rank="1"/>
  </conditionalFormatting>
  <conditionalFormatting sqref="C31:S31">
    <cfRule type="top10" priority="12" dxfId="35" stopIfTrue="1" rank="1"/>
  </conditionalFormatting>
  <conditionalFormatting sqref="C32:S32">
    <cfRule type="top10" priority="11" dxfId="35" stopIfTrue="1" rank="1"/>
  </conditionalFormatting>
  <conditionalFormatting sqref="C33:S33">
    <cfRule type="top10" priority="10" dxfId="35" stopIfTrue="1" rank="1"/>
  </conditionalFormatting>
  <conditionalFormatting sqref="C34:S34">
    <cfRule type="top10" priority="9" dxfId="35" stopIfTrue="1" rank="1"/>
  </conditionalFormatting>
  <conditionalFormatting sqref="C35:S35">
    <cfRule type="top10" priority="8" dxfId="35" stopIfTrue="1" rank="1"/>
  </conditionalFormatting>
  <conditionalFormatting sqref="C29:S29">
    <cfRule type="top10" priority="7" dxfId="35" stopIfTrue="1" rank="1"/>
  </conditionalFormatting>
  <conditionalFormatting sqref="C36:S36">
    <cfRule type="top10" priority="6" dxfId="35" stopIfTrue="1" rank="1"/>
  </conditionalFormatting>
  <conditionalFormatting sqref="C37:S37">
    <cfRule type="top10" priority="5" dxfId="35" stopIfTrue="1" rank="1"/>
  </conditionalFormatting>
  <conditionalFormatting sqref="C38:S38">
    <cfRule type="top10" priority="4" dxfId="35" stopIfTrue="1" rank="1"/>
  </conditionalFormatting>
  <conditionalFormatting sqref="C42:S57">
    <cfRule type="top10" priority="1" dxfId="36" stopIfTrue="1" rank="3" bottom="1"/>
    <cfRule type="top10" priority="2" dxfId="36" stopIfTrue="1" rank="3"/>
    <cfRule type="top10" priority="3" dxfId="36" stopIfTrue="1" rank="3"/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Rogelio Cruz Valdez</dc:creator>
  <cp:keywords/>
  <dc:description/>
  <cp:lastModifiedBy>Eduardo Kineret García Álvarez</cp:lastModifiedBy>
  <cp:lastPrinted>2021-06-11T02:14:08Z</cp:lastPrinted>
  <dcterms:created xsi:type="dcterms:W3CDTF">2021-06-08T16:47:24Z</dcterms:created>
  <dcterms:modified xsi:type="dcterms:W3CDTF">2021-06-12T03:58:03Z</dcterms:modified>
  <cp:category/>
  <cp:version/>
  <cp:contentType/>
  <cp:contentStatus/>
</cp:coreProperties>
</file>